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codeName="ThisWorkbook"/>
  <mc:AlternateContent xmlns:mc="http://schemas.openxmlformats.org/markup-compatibility/2006">
    <mc:Choice Requires="x15">
      <x15ac:absPath xmlns:x15ac="http://schemas.microsoft.com/office/spreadsheetml/2010/11/ac" url="/Users/artemhruzd/Development/Pivotal/axis/axis/customer_hirl/sources/tests/"/>
    </mc:Choice>
  </mc:AlternateContent>
  <xr:revisionPtr revIDLastSave="0" documentId="13_ncr:1_{FC79599E-47E3-534B-B31B-228E83EA0449}" xr6:coauthVersionLast="45" xr6:coauthVersionMax="47" xr10:uidLastSave="{00000000-0000-0000-0000-000000000000}"/>
  <workbookProtection workbookAlgorithmName="SHA-512" workbookHashValue="k+1ZY6ykln6iQcJ2tSXswfl2tafjltxBwmZS5uFyf2WkhE/Xq6pASvnDmEP2WAnNIisygtKWCe9vDGsLoflvOw==" workbookSaltValue="L+5d3swYXV67/r7rv1V2vQ==" workbookSpinCount="100000" lockStructure="1"/>
  <bookViews>
    <workbookView xWindow="0" yWindow="500" windowWidth="28800" windowHeight="15840" tabRatio="851" firstSheet="1" activeTab="1" xr2:uid="{00000000-000D-0000-FFFF-FFFF00000000}"/>
  </bookViews>
  <sheets>
    <sheet name="Info &amp; Intro" sheetId="6" r:id="rId1"/>
    <sheet name="Overview" sheetId="7" r:id="rId2"/>
    <sheet name="Geography" sheetId="4" state="veryHidden" r:id="rId3"/>
    <sheet name="Req. Doc." sheetId="66" r:id="rId4"/>
    <sheet name="Dropdowns" sheetId="2" state="veryHidden" r:id="rId5"/>
    <sheet name="Verification Report" sheetId="16" r:id="rId6"/>
    <sheet name="Photo Review" sheetId="76" state="veryHidden" r:id="rId7"/>
    <sheet name="Rough Sig." sheetId="17" r:id="rId8"/>
    <sheet name="Final Sig." sheetId="18" r:id="rId9"/>
    <sheet name="Table 602.1.12" sheetId="82" r:id="rId10"/>
    <sheet name="Figure 6(2)" sheetId="83" r:id="rId11"/>
    <sheet name="701.4.3.2.1" sheetId="84" r:id="rId12"/>
    <sheet name="Table 901.9.1" sheetId="81" r:id="rId13"/>
    <sheet name="Table 1203.6(B)" sheetId="77" r:id="rId14"/>
    <sheet name="Table 1203.11.1.1" sheetId="78" r:id="rId15"/>
    <sheet name="Table 1203.11.1.2" sheetId="79" r:id="rId16"/>
    <sheet name="Table 1203.12" sheetId="80" r:id="rId17"/>
    <sheet name="Errata" sheetId="21" r:id="rId18"/>
  </sheets>
  <definedNames>
    <definedName name="_xlnm._FilterDatabase" localSheetId="2" hidden="1">Geography!$A$1:$G$3146</definedName>
    <definedName name="_xlnm._FilterDatabase" localSheetId="6" hidden="1">'Photo Review'!$G$7:$G$365</definedName>
    <definedName name="_xlnm._FilterDatabase" localSheetId="3" hidden="1">'Req. Doc.'!$I$7:$I$364</definedName>
    <definedName name="_xlnm._FilterDatabase" localSheetId="5" hidden="1">'Verification Report'!$A$6:$H$363</definedName>
    <definedName name="dbState">Geography!$A$1:$H$3223</definedName>
    <definedName name="dd1201_1">Dropdowns!$T$5:$T$6</definedName>
    <definedName name="dd1201_4">Dropdowns!$U$5:$U$7</definedName>
    <definedName name="dd1201_5">Dropdowns!$V$5:$V$7</definedName>
    <definedName name="dd1202_1">Dropdowns!$W$5:$W$7</definedName>
    <definedName name="dd1202_10">Dropdowns!$AP$5:$AP$7</definedName>
    <definedName name="dd1202_11">Dropdowns!$AQ$5:$AQ$7</definedName>
    <definedName name="dd1202_12_a">Dropdowns!$AR$5:$AR$7</definedName>
    <definedName name="dd1202_12_b">Dropdowns!$AS$5:$AS$7</definedName>
    <definedName name="dd1202_12_c">Dropdowns!$AT$5:$AT$7</definedName>
    <definedName name="dd1202_12_d">Dropdowns!$AU$5:$AU$7</definedName>
    <definedName name="dd1202_13">Dropdowns!$AV$5:$AV$7</definedName>
    <definedName name="dd1202_2">Dropdowns!$X$5:$X$7</definedName>
    <definedName name="dd1202_3">Dropdowns!$Y$5:$Y$7</definedName>
    <definedName name="dd1202_4">Dropdowns!$Z$5:$Z$7</definedName>
    <definedName name="dd1202_5">Dropdowns!$AA$5:$AA$7</definedName>
    <definedName name="dd1202_6">Dropdowns!$AB$5:$AB$7</definedName>
    <definedName name="dd1202_7_1">Dropdowns!$AC$5:$AC$6</definedName>
    <definedName name="dd1202_7_10">Dropdowns!$AL$5:$AL$6</definedName>
    <definedName name="dd1202_7_11">Dropdowns!$AM$5:$AM$6</definedName>
    <definedName name="dd1202_7_12">Dropdowns!$AN$5:$AN$6</definedName>
    <definedName name="dd1202_7_2">Dropdowns!$AD$5:$AD$6</definedName>
    <definedName name="dd1202_7_3">Dropdowns!$AE$5:$AE$6</definedName>
    <definedName name="dd1202_7_4">Dropdowns!$AF$5:$AF$6</definedName>
    <definedName name="dd1202_7_5">Dropdowns!$AG$5:$AG$6</definedName>
    <definedName name="dd1202_7_6">Dropdowns!$AH$5:$AH$6</definedName>
    <definedName name="dd1202_7_7">Dropdowns!$AI$5:$AI$6</definedName>
    <definedName name="dd1202_7_8">Dropdowns!$AJ$5:$AJ$6</definedName>
    <definedName name="dd1202_7_9">Dropdowns!$AK$5:$AK$6</definedName>
    <definedName name="dd1202_9">Dropdowns!$AO$5:$AO$7</definedName>
    <definedName name="dd1203_1">Dropdowns!$AW$5:$AW$7</definedName>
    <definedName name="dd1203_1_">Dropdowns!$AX$5:$AX$9</definedName>
    <definedName name="dd1203_4">Dropdowns!$AY$5:$AY$7</definedName>
    <definedName name="dd1203_5_a">Dropdowns!$AZ$5:$AZ$7</definedName>
    <definedName name="dd1203_5_b">Dropdowns!$BA$5:$BA$7</definedName>
    <definedName name="dd1203_5_c">Dropdowns!$BB$5:$BB$7</definedName>
    <definedName name="dd1203_5_d">Dropdowns!$BC$5:$BC$7</definedName>
    <definedName name="dd1203_5_e">Dropdowns!$BD$5:$BD$7</definedName>
    <definedName name="dd1203_5_f">Dropdowns!$BE$5:$BE$7</definedName>
    <definedName name="dd1203_5_g">Dropdowns!$BF$5:$BF$7</definedName>
    <definedName name="dd1203_5_h">Dropdowns!$BG$5:$BG$7</definedName>
    <definedName name="dd1203_5_i">Dropdowns!$BH$5:$BH$7</definedName>
    <definedName name="dd1203_5_j">Dropdowns!$BI$5:$BI$7</definedName>
    <definedName name="dd1203_5_k">Dropdowns!$BJ$5:$BJ$7</definedName>
    <definedName name="dd1203_5_l">Dropdowns!$BK$5:$BK$7</definedName>
    <definedName name="dd1203_8">Dropdowns!$BL$5:$BL$7</definedName>
    <definedName name="dd1203_9">Dropdowns!$BM$5:$BM$7</definedName>
    <definedName name="dd1204_">Dropdowns!$BN$5:$BN$6</definedName>
    <definedName name="dd1204_3_1">Dropdowns!$BO$5:$BO$7</definedName>
    <definedName name="dd1204_3_2">Dropdowns!$BP$5:$BP$7</definedName>
    <definedName name="dd1204_3_3">Dropdowns!$BQ$5:$BQ$7</definedName>
    <definedName name="dd1204_3_4">Dropdowns!$BR$5:$BR$7</definedName>
    <definedName name="dd1205_1">Dropdowns!$BS$5:$BS$7</definedName>
    <definedName name="dd1205_10">Dropdowns!$CR$5:$CR$7</definedName>
    <definedName name="dd1205_11">Dropdowns!$CS$5:$CS$7</definedName>
    <definedName name="dd1205_12_a">Dropdowns!$CT$5:$CT$7</definedName>
    <definedName name="dd1205_12_b">Dropdowns!$CU$5:$CU$7</definedName>
    <definedName name="dd1205_2_1">Dropdowns!$BT$5:$BT$7</definedName>
    <definedName name="dd1205_2_2">Dropdowns!$BU$5:$BU$7</definedName>
    <definedName name="dd1205_2_3">Dropdowns!$BV$5:$BV$7</definedName>
    <definedName name="dd1205_2_4">Dropdowns!$BW$5:$BW$7</definedName>
    <definedName name="dd1205_2_5">Dropdowns!$BX$5:$BX$7</definedName>
    <definedName name="dd1205_2_6">Dropdowns!$BY$5:$BY$7</definedName>
    <definedName name="dd1205_3_a_1">Dropdowns!$BZ$5:$BZ$7</definedName>
    <definedName name="dd1205_3_a_2">Dropdowns!$CA$5:$CA$7</definedName>
    <definedName name="dd1205_3_b">Dropdowns!$CB$5:$CB$7</definedName>
    <definedName name="dd1205_5">Dropdowns!$CC$5:$CC$7</definedName>
    <definedName name="dd1205_6_1">Dropdowns!$CD$5:$CD$7</definedName>
    <definedName name="dd1205_6_2">Dropdowns!$CE$5:$CE$7</definedName>
    <definedName name="dd1205_6_3">Dropdowns!$CF$5:$CF$7</definedName>
    <definedName name="dd1205_8">Dropdowns!$CG$5:$CG$7</definedName>
    <definedName name="dd1205_8_1">Dropdowns!$CH$5:$CH$7</definedName>
    <definedName name="dd1205_8_2">Dropdowns!$CI$5:$CI$7</definedName>
    <definedName name="dd1205_8_3">Dropdowns!$CJ$5:$CJ$7</definedName>
    <definedName name="dd1205_8_4">Dropdowns!$CK$5:$CK$7</definedName>
    <definedName name="dd1205_8_5">Dropdowns!$CL$5:$CL$7</definedName>
    <definedName name="dd1205_8_6">Dropdowns!$CM$5:$CM$7</definedName>
    <definedName name="dd1205_8_7">Dropdowns!$CN$5:$CN$7</definedName>
    <definedName name="dd1205_8_8">Dropdowns!$CO$5:$CO$7</definedName>
    <definedName name="dd1205_9_a">Dropdowns!$CP$5:$CP$7</definedName>
    <definedName name="dd1205_9_b">Dropdowns!$CQ$5:$CQ$7</definedName>
    <definedName name="dd1206_1_6">Dropdowns!$CV$5:$CV$7</definedName>
    <definedName name="dd1206_1_8">Dropdowns!$CW$5:$CW$7</definedName>
    <definedName name="ddAttachedGarage">Dropdowns!$P$5:$P$6</definedName>
    <definedName name="ddAttic">Dropdowns!$O$5:$O$8</definedName>
    <definedName name="ddBuildingCode">Dropdowns!$S$5:$S$10</definedName>
    <definedName name="ddCDucts">Dropdowns!$M$5:$M$7</definedName>
    <definedName name="ddCool1">Dropdowns!$J$5:$J$10</definedName>
    <definedName name="ddCool2">Dropdowns!$K$5:$K$10</definedName>
    <definedName name="ddCool3">Dropdowns!$L$5:$L$10</definedName>
    <definedName name="ddEnergyCode">Dropdowns!$R$5:$R$10</definedName>
    <definedName name="ddFoundation">Dropdowns!$D$5:$D$12</definedName>
    <definedName name="ddFuel">Dropdowns!$H$5:$H$10</definedName>
    <definedName name="ddHDucts">Dropdowns!$I$5:$I$7</definedName>
    <definedName name="ddHeat1">Dropdowns!$E$5:$E$12</definedName>
    <definedName name="ddHeat2">Dropdowns!$F$5:$F$12</definedName>
    <definedName name="ddHeat3">Dropdowns!$G$5:$G$12</definedName>
    <definedName name="ddRadiantHydronic">Dropdowns!$Q$5:$Q$6</definedName>
    <definedName name="ddTEInsulation">Dropdowns!$N$5:$N$13</definedName>
    <definedName name="dstAttachedGarage">Overview!$G$43</definedName>
    <definedName name="dstAttic">Overview!$G$42</definedName>
    <definedName name="dstBatch">Overview!$G$10</definedName>
    <definedName name="dstBuilderName">Overview!$G$12</definedName>
    <definedName name="dstBuildingCode">Overview!$G$22</definedName>
    <definedName name="dstBuildingOther">Overview!$G$23:$J$23</definedName>
    <definedName name="dstCDucts">Overview!$G$35</definedName>
    <definedName name="dstCity">Overview!$G$15</definedName>
    <definedName name="dstCool1">Overview!$G$32</definedName>
    <definedName name="dstCool2">Overview!$G$33</definedName>
    <definedName name="dstCool3">Overview!$G$34</definedName>
    <definedName name="dstCounty">Overview!$G$17</definedName>
    <definedName name="dstEnergyCode">Overview!$G$20</definedName>
    <definedName name="dstEnergyOther">Overview!$G$21:$J$21</definedName>
    <definedName name="dstFoundation">Overview!$G$25</definedName>
    <definedName name="dstFuel">Overview!$G$30</definedName>
    <definedName name="dstHDucts">Overview!$G$31</definedName>
    <definedName name="dstHeat1">Overview!$G$27</definedName>
    <definedName name="dstHeat2">Overview!$G$28</definedName>
    <definedName name="dstHeat3">Overview!$G$29</definedName>
    <definedName name="dstHomeAddress">Overview!$G$13</definedName>
    <definedName name="dstLot">Overview!$G$14</definedName>
    <definedName name="dstRadiantHydronic">Overview!$G$45</definedName>
    <definedName name="dstsSHGC">Overview!$G$38</definedName>
    <definedName name="dstState">Overview!$G$16</definedName>
    <definedName name="dstsUV">Overview!$G$40</definedName>
    <definedName name="dstTEInsulation">Overview!$G$41</definedName>
    <definedName name="dstwdSHGC">Overview!$G$37</definedName>
    <definedName name="dstwdUV">Overview!$G$39</definedName>
    <definedName name="dstZIP">Overview!$G$18</definedName>
    <definedName name="fsgBatchID">'Final Sig.'!$E$79</definedName>
    <definedName name="fsgBatchSubmission120313_2_1">'Final Sig.'!$U$83</definedName>
    <definedName name="fsgBatchSubmission120313_2_10">'Final Sig.'!$U$92</definedName>
    <definedName name="fsgBatchSubmission120313_2_11">'Final Sig.'!$U$93</definedName>
    <definedName name="fsgBatchSubmission120313_2_12">'Final Sig.'!$U$94</definedName>
    <definedName name="fsgBatchSubmission120313_2_13">'Final Sig.'!$U$95</definedName>
    <definedName name="fsgBatchSubmission120313_2_14">'Final Sig.'!$U$96</definedName>
    <definedName name="fsgBatchSubmission120313_2_15">'Final Sig.'!$U$97</definedName>
    <definedName name="fsgBatchSubmission120313_2_16">'Final Sig.'!$U$98</definedName>
    <definedName name="fsgBatchSubmission120313_2_17">'Final Sig.'!$U$99</definedName>
    <definedName name="fsgBatchSubmission120313_2_18">'Final Sig.'!$U$100</definedName>
    <definedName name="fsgBatchSubmission120313_2_19">'Final Sig.'!$U$101</definedName>
    <definedName name="fsgBatchSubmission120313_2_2">'Final Sig.'!$U$84</definedName>
    <definedName name="fsgBatchSubmission120313_2_20">'Final Sig.'!$U$102</definedName>
    <definedName name="fsgBatchSubmission120313_2_21">'Final Sig.'!$U$103</definedName>
    <definedName name="fsgBatchSubmission120313_2_22">'Final Sig.'!$U$104</definedName>
    <definedName name="fsgBatchSubmission120313_2_23">'Final Sig.'!$U$105</definedName>
    <definedName name="fsgBatchSubmission120313_2_24">'Final Sig.'!$U$106</definedName>
    <definedName name="fsgBatchSubmission120313_2_25">'Final Sig.'!$U$107</definedName>
    <definedName name="fsgBatchSubmission120313_2_26">'Final Sig.'!$U$108</definedName>
    <definedName name="fsgBatchSubmission120313_2_27">'Final Sig.'!$U$109</definedName>
    <definedName name="fsgBatchSubmission120313_2_28">'Final Sig.'!$U$110</definedName>
    <definedName name="fsgBatchSubmission120313_2_29">'Final Sig.'!$U$111</definedName>
    <definedName name="fsgBatchSubmission120313_2_3">'Final Sig.'!$U$85</definedName>
    <definedName name="fsgBatchSubmission120313_2_30">'Final Sig.'!$U$112</definedName>
    <definedName name="fsgBatchSubmission120313_2_4">'Final Sig.'!$U$86</definedName>
    <definedName name="fsgBatchSubmission120313_2_5">'Final Sig.'!$U$87</definedName>
    <definedName name="fsgBatchSubmission120313_2_6">'Final Sig.'!$U$88</definedName>
    <definedName name="fsgBatchSubmission120313_2_7">'Final Sig.'!$U$89</definedName>
    <definedName name="fsgBatchSubmission120313_2_8">'Final Sig.'!$U$90</definedName>
    <definedName name="fsgBatchSubmission120313_2_9">'Final Sig.'!$U$91</definedName>
    <definedName name="fsgBatchSubmission12033_2_1">'Final Sig.'!$O$83</definedName>
    <definedName name="fsgBatchSubmission12033_2_10">'Final Sig.'!$O$92</definedName>
    <definedName name="fsgBatchSubmission12033_2_11">'Final Sig.'!$O$93</definedName>
    <definedName name="fsgBatchSubmission12033_2_12">'Final Sig.'!$O$94</definedName>
    <definedName name="fsgBatchSubmission12033_2_13">'Final Sig.'!$O$95</definedName>
    <definedName name="fsgBatchSubmission12033_2_14">'Final Sig.'!$O$96</definedName>
    <definedName name="fsgBatchSubmission12033_2_15">'Final Sig.'!$O$97</definedName>
    <definedName name="fsgBatchSubmission12033_2_16">'Final Sig.'!$O$98</definedName>
    <definedName name="fsgBatchSubmission12033_2_17">'Final Sig.'!$O$99</definedName>
    <definedName name="fsgBatchSubmission12033_2_18">'Final Sig.'!$O$100</definedName>
    <definedName name="fsgBatchSubmission12033_2_19">'Final Sig.'!$O$101</definedName>
    <definedName name="fsgBatchSubmission12033_2_2">'Final Sig.'!$O$84</definedName>
    <definedName name="fsgBatchSubmission12033_2_20">'Final Sig.'!$O$102</definedName>
    <definedName name="fsgBatchSubmission12033_2_21">'Final Sig.'!$O$103</definedName>
    <definedName name="fsgBatchSubmission12033_2_22">'Final Sig.'!$O$104</definedName>
    <definedName name="fsgBatchSubmission12033_2_23">'Final Sig.'!$O$105</definedName>
    <definedName name="fsgBatchSubmission12033_2_24">'Final Sig.'!$O$106</definedName>
    <definedName name="fsgBatchSubmission12033_2_25">'Final Sig.'!$O$107</definedName>
    <definedName name="fsgBatchSubmission12033_2_26">'Final Sig.'!$O$108</definedName>
    <definedName name="fsgBatchSubmission12033_2_27">'Final Sig.'!$O$109</definedName>
    <definedName name="fsgBatchSubmission12033_2_28">'Final Sig.'!$O$110</definedName>
    <definedName name="fsgBatchSubmission12033_2_29">'Final Sig.'!$O$111</definedName>
    <definedName name="fsgBatchSubmission12033_2_3">'Final Sig.'!$O$85</definedName>
    <definedName name="fsgBatchSubmission12033_2_30">'Final Sig.'!$O$112</definedName>
    <definedName name="fsgBatchSubmission12033_2_4">'Final Sig.'!$O$86</definedName>
    <definedName name="fsgBatchSubmission12033_2_5">'Final Sig.'!$O$87</definedName>
    <definedName name="fsgBatchSubmission12033_2_6">'Final Sig.'!$O$88</definedName>
    <definedName name="fsgBatchSubmission12033_2_7">'Final Sig.'!$O$89</definedName>
    <definedName name="fsgBatchSubmission12033_2_8">'Final Sig.'!$O$90</definedName>
    <definedName name="fsgBatchSubmission12033_2_9">'Final Sig.'!$O$91</definedName>
    <definedName name="fsgBatchSubmission12057_1_1">'Final Sig.'!$AG$83</definedName>
    <definedName name="fsgBatchSubmission12057_1_10">'Final Sig.'!$AG$92</definedName>
    <definedName name="fsgBatchSubmission12057_1_11">'Final Sig.'!$AG$93</definedName>
    <definedName name="fsgBatchSubmission12057_1_12">'Final Sig.'!$AG$94</definedName>
    <definedName name="fsgBatchSubmission12057_1_13">'Final Sig.'!$AG$95</definedName>
    <definedName name="fsgBatchSubmission12057_1_14">'Final Sig.'!$AG$96</definedName>
    <definedName name="fsgBatchSubmission12057_1_15">'Final Sig.'!$AG$97</definedName>
    <definedName name="fsgBatchSubmission12057_1_16">'Final Sig.'!$AG$98</definedName>
    <definedName name="fsgBatchSubmission12057_1_17">'Final Sig.'!$AG$99</definedName>
    <definedName name="fsgBatchSubmission12057_1_18">'Final Sig.'!$AG$100</definedName>
    <definedName name="fsgBatchSubmission12057_1_19">'Final Sig.'!$AG$101</definedName>
    <definedName name="fsgBatchSubmission12057_1_2">'Final Sig.'!$AG$84</definedName>
    <definedName name="fsgBatchSubmission12057_1_20">'Final Sig.'!$AG$102</definedName>
    <definedName name="fsgBatchSubmission12057_1_21">'Final Sig.'!$AG$103</definedName>
    <definedName name="fsgBatchSubmission12057_1_22">'Final Sig.'!$AG$104</definedName>
    <definedName name="fsgBatchSubmission12057_1_23">'Final Sig.'!$AG$105</definedName>
    <definedName name="fsgBatchSubmission12057_1_24">'Final Sig.'!$AG$106</definedName>
    <definedName name="fsgBatchSubmission12057_1_25">'Final Sig.'!$AG$107</definedName>
    <definedName name="fsgBatchSubmission12057_1_26">'Final Sig.'!$AG$108</definedName>
    <definedName name="fsgBatchSubmission12057_1_27">'Final Sig.'!$AG$109</definedName>
    <definedName name="fsgBatchSubmission12057_1_28">'Final Sig.'!$AG$110</definedName>
    <definedName name="fsgBatchSubmission12057_1_29">'Final Sig.'!$AG$111</definedName>
    <definedName name="fsgBatchSubmission12057_1_3">'Final Sig.'!$AG$85</definedName>
    <definedName name="fsgBatchSubmission12057_1_30">'Final Sig.'!$AG$112</definedName>
    <definedName name="fsgBatchSubmission12057_1_4">'Final Sig.'!$AG$86</definedName>
    <definedName name="fsgBatchSubmission12057_1_5">'Final Sig.'!$AG$87</definedName>
    <definedName name="fsgBatchSubmission12057_1_6">'Final Sig.'!$AG$88</definedName>
    <definedName name="fsgBatchSubmission12057_1_7">'Final Sig.'!$AG$89</definedName>
    <definedName name="fsgBatchSubmission12057_1_8">'Final Sig.'!$AG$90</definedName>
    <definedName name="fsgBatchSubmission12057_1_9">'Final Sig.'!$AG$91</definedName>
    <definedName name="fsgBatchSubmission12057_2_1">'Final Sig.'!$AM$83</definedName>
    <definedName name="fsgBatchSubmission12057_2_10">'Final Sig.'!$AM$92</definedName>
    <definedName name="fsgBatchSubmission12057_2_11">'Final Sig.'!$AM$93</definedName>
    <definedName name="fsgBatchSubmission12057_2_12">'Final Sig.'!$AM$94</definedName>
    <definedName name="fsgBatchSubmission12057_2_13">'Final Sig.'!$AM$95</definedName>
    <definedName name="fsgBatchSubmission12057_2_14">'Final Sig.'!$AM$96</definedName>
    <definedName name="fsgBatchSubmission12057_2_15">'Final Sig.'!$AM$97</definedName>
    <definedName name="fsgBatchSubmission12057_2_16">'Final Sig.'!$AM$98</definedName>
    <definedName name="fsgBatchSubmission12057_2_17">'Final Sig.'!$AM$99</definedName>
    <definedName name="fsgBatchSubmission12057_2_18">'Final Sig.'!$AM$100</definedName>
    <definedName name="fsgBatchSubmission12057_2_19">'Final Sig.'!$AM$101</definedName>
    <definedName name="fsgBatchSubmission12057_2_2">'Final Sig.'!$AM$84</definedName>
    <definedName name="fsgBatchSubmission12057_2_20">'Final Sig.'!$AM$102</definedName>
    <definedName name="fsgBatchSubmission12057_2_21">'Final Sig.'!$AM$103</definedName>
    <definedName name="fsgBatchSubmission12057_2_22">'Final Sig.'!$AM$104</definedName>
    <definedName name="fsgBatchSubmission12057_2_23">'Final Sig.'!$AM$105</definedName>
    <definedName name="fsgBatchSubmission12057_2_24">'Final Sig.'!$AM$106</definedName>
    <definedName name="fsgBatchSubmission12057_2_25">'Final Sig.'!$AM$107</definedName>
    <definedName name="fsgBatchSubmission12057_2_26">'Final Sig.'!$AM$108</definedName>
    <definedName name="fsgBatchSubmission12057_2_27">'Final Sig.'!$AM$109</definedName>
    <definedName name="fsgBatchSubmission12057_2_28">'Final Sig.'!$AM$110</definedName>
    <definedName name="fsgBatchSubmission12057_2_29">'Final Sig.'!$AM$111</definedName>
    <definedName name="fsgBatchSubmission12057_2_3">'Final Sig.'!$AM$85</definedName>
    <definedName name="fsgBatchSubmission12057_2_30">'Final Sig.'!$AM$112</definedName>
    <definedName name="fsgBatchSubmission12057_2_4">'Final Sig.'!$AM$86</definedName>
    <definedName name="fsgBatchSubmission12057_2_5">'Final Sig.'!$AM$87</definedName>
    <definedName name="fsgBatchSubmission12057_2_6">'Final Sig.'!$AM$88</definedName>
    <definedName name="fsgBatchSubmission12057_2_7">'Final Sig.'!$AM$89</definedName>
    <definedName name="fsgBatchSubmission12057_2_8">'Final Sig.'!$AM$90</definedName>
    <definedName name="fsgBatchSubmission12057_2_9">'Final Sig.'!$AM$91</definedName>
    <definedName name="fsgBatchSubmissionFinalAddress1">'Final Sig.'!$C$83</definedName>
    <definedName name="fsgBatchSubmissionFinalAddress10">'Final Sig.'!$C$92</definedName>
    <definedName name="fsgBatchSubmissionFinalAddress11">'Final Sig.'!$C$93</definedName>
    <definedName name="fsgBatchSubmissionFinalAddress12">'Final Sig.'!$C$94</definedName>
    <definedName name="fsgBatchSubmissionFinalAddress13">'Final Sig.'!$C$95</definedName>
    <definedName name="fsgBatchSubmissionFinalAddress14">'Final Sig.'!$C$96</definedName>
    <definedName name="fsgBatchSubmissionFinalAddress15">'Final Sig.'!$C$97</definedName>
    <definedName name="fsgBatchSubmissionFinalAddress16">'Final Sig.'!$C$98</definedName>
    <definedName name="fsgBatchSubmissionFinalAddress17">'Final Sig.'!$C$99</definedName>
    <definedName name="fsgBatchSubmissionFinalAddress18">'Final Sig.'!$C$100</definedName>
    <definedName name="fsgBatchSubmissionFinalAddress19">'Final Sig.'!$C$101</definedName>
    <definedName name="fsgBatchSubmissionFinalAddress2">'Final Sig.'!$C$84</definedName>
    <definedName name="fsgBatchSubmissionFinalAddress20">'Final Sig.'!$C$102</definedName>
    <definedName name="fsgBatchSubmissionFinalAddress21">'Final Sig.'!$C$103</definedName>
    <definedName name="fsgBatchSubmissionFinalAddress22">'Final Sig.'!$C$104</definedName>
    <definedName name="fsgBatchSubmissionFinalAddress23">'Final Sig.'!$C$105</definedName>
    <definedName name="fsgBatchSubmissionFinalAddress24">'Final Sig.'!$C$106</definedName>
    <definedName name="fsgBatchSubmissionFinalAddress25">'Final Sig.'!$C$107</definedName>
    <definedName name="fsgBatchSubmissionFinalAddress26">'Final Sig.'!$C$108</definedName>
    <definedName name="fsgBatchSubmissionFinalAddress27">'Final Sig.'!$C$109</definedName>
    <definedName name="fsgBatchSubmissionFinalAddress28">'Final Sig.'!$C$110</definedName>
    <definedName name="fsgBatchSubmissionFinalAddress29">'Final Sig.'!$C$111</definedName>
    <definedName name="fsgBatchSubmissionFinalAddress3">'Final Sig.'!$C$85</definedName>
    <definedName name="fsgBatchSubmissionFinalAddress30">'Final Sig.'!$C$112</definedName>
    <definedName name="fsgBatchSubmissionFinalAddress4">'Final Sig.'!$C$86</definedName>
    <definedName name="fsgBatchSubmissionFinalAddress5">'Final Sig.'!$C$87</definedName>
    <definedName name="fsgBatchSubmissionFinalAddress6">'Final Sig.'!$C$88</definedName>
    <definedName name="fsgBatchSubmissionFinalAddress7">'Final Sig.'!$C$89</definedName>
    <definedName name="fsgBatchSubmissionFinalAddress8">'Final Sig.'!$C$90</definedName>
    <definedName name="fsgBatchSubmissionFinalAddress9">'Final Sig.'!$C$91</definedName>
    <definedName name="fsgBatchSubmissionInspectionDate1">'Final Sig.'!$I$83</definedName>
    <definedName name="fsgBatchSubmissionInspectionDate10">'Final Sig.'!$I$92</definedName>
    <definedName name="fsgBatchSubmissionInspectionDate11">'Final Sig.'!$I$93</definedName>
    <definedName name="fsgBatchSubmissionInspectionDate12">'Final Sig.'!$I$94</definedName>
    <definedName name="fsgBatchSubmissionInspectionDate13">'Final Sig.'!$I$95</definedName>
    <definedName name="fsgBatchSubmissionInspectionDate14">'Final Sig.'!$I$96</definedName>
    <definedName name="fsgBatchSubmissionInspectionDate15">'Final Sig.'!$I$97</definedName>
    <definedName name="fsgBatchSubmissionInspectionDate16">'Final Sig.'!$I$98</definedName>
    <definedName name="fsgBatchSubmissionInspectionDate17">'Final Sig.'!$I$99</definedName>
    <definedName name="fsgBatchSubmissionInspectionDate18">'Final Sig.'!$I$100</definedName>
    <definedName name="fsgBatchSubmissionInspectionDate19">'Final Sig.'!$I$101</definedName>
    <definedName name="fsgBatchSubmissionInspectionDate2">'Final Sig.'!$I$84</definedName>
    <definedName name="fsgBatchSubmissionInspectionDate20">'Final Sig.'!$I$102</definedName>
    <definedName name="fsgBatchSubmissionInspectionDate21">'Final Sig.'!$I$103</definedName>
    <definedName name="fsgBatchSubmissionInspectionDate22">'Final Sig.'!$I$104</definedName>
    <definedName name="fsgBatchSubmissionInspectionDate23">'Final Sig.'!$I$105</definedName>
    <definedName name="fsgBatchSubmissionInspectionDate24">'Final Sig.'!$I$106</definedName>
    <definedName name="fsgBatchSubmissionInspectionDate25">'Final Sig.'!$I$107</definedName>
    <definedName name="fsgBatchSubmissionInspectionDate26">'Final Sig.'!$I$108</definedName>
    <definedName name="fsgBatchSubmissionInspectionDate27">'Final Sig.'!$I$109</definedName>
    <definedName name="fsgBatchSubmissionInspectionDate28">'Final Sig.'!$I$110</definedName>
    <definedName name="fsgBatchSubmissionInspectionDate29">'Final Sig.'!$I$111</definedName>
    <definedName name="fsgBatchSubmissionInspectionDate3">'Final Sig.'!$I$85</definedName>
    <definedName name="fsgBatchSubmissionInspectionDate30">'Final Sig.'!$I$112</definedName>
    <definedName name="fsgBatchSubmissionInspectionDate4">'Final Sig.'!$I$86</definedName>
    <definedName name="fsgBatchSubmissionInspectionDate5">'Final Sig.'!$I$87</definedName>
    <definedName name="fsgBatchSubmissionInspectionDate6">'Final Sig.'!$I$88</definedName>
    <definedName name="fsgBatchSubmissionInspectionDate7">'Final Sig.'!$I$89</definedName>
    <definedName name="fsgBatchSubmissionInspectionDate8">'Final Sig.'!$I$90</definedName>
    <definedName name="fsgBatchSubmissionInspectionDate9">'Final Sig.'!$I$91</definedName>
    <definedName name="fsgRemoveBatchAddress1">'Final Sig.'!$AQ$83</definedName>
    <definedName name="fsgRemoveBatchAddress10">'Final Sig.'!$AQ$92</definedName>
    <definedName name="fsgRemoveBatchAddress11">'Final Sig.'!$AQ$93</definedName>
    <definedName name="fsgRemoveBatchAddress12">'Final Sig.'!$AQ$94</definedName>
    <definedName name="fsgRemoveBatchAddress13">'Final Sig.'!$AQ$95</definedName>
    <definedName name="fsgRemoveBatchAddress14">'Final Sig.'!$AQ$96</definedName>
    <definedName name="fsgRemoveBatchAddress15">'Final Sig.'!$AQ$97</definedName>
    <definedName name="fsgRemoveBatchAddress16">'Final Sig.'!$AQ$98</definedName>
    <definedName name="fsgRemoveBatchAddress17">'Final Sig.'!$AQ$99</definedName>
    <definedName name="fsgRemoveBatchAddress18">'Final Sig.'!$AQ$100</definedName>
    <definedName name="fsgRemoveBatchAddress19">'Final Sig.'!$AQ$101</definedName>
    <definedName name="fsgRemoveBatchAddress2">'Final Sig.'!$AQ$84</definedName>
    <definedName name="fsgRemoveBatchAddress20">'Final Sig.'!$AQ$102</definedName>
    <definedName name="fsgRemoveBatchAddress21">'Final Sig.'!$AQ$103</definedName>
    <definedName name="fsgRemoveBatchAddress22">'Final Sig.'!$AQ$104</definedName>
    <definedName name="fsgRemoveBatchAddress23">'Final Sig.'!$AQ$105</definedName>
    <definedName name="fsgRemoveBatchAddress24">'Final Sig.'!$AQ$106</definedName>
    <definedName name="fsgRemoveBatchAddress25">'Final Sig.'!$AQ$107</definedName>
    <definedName name="fsgRemoveBatchAddress26">'Final Sig.'!$AQ$108</definedName>
    <definedName name="fsgRemoveBatchAddress27">'Final Sig.'!$AQ$109</definedName>
    <definedName name="fsgRemoveBatchAddress28">'Final Sig.'!$AQ$110</definedName>
    <definedName name="fsgRemoveBatchAddress29">'Final Sig.'!$AQ$111</definedName>
    <definedName name="fsgRemoveBatchAddress3">'Final Sig.'!$AQ$85</definedName>
    <definedName name="fsgRemoveBatchAddress30">'Final Sig.'!$AQ$112</definedName>
    <definedName name="fsgRemoveBatchAddress4">'Final Sig.'!$AQ$86</definedName>
    <definedName name="fsgRemoveBatchAddress5">'Final Sig.'!$AQ$87</definedName>
    <definedName name="fsgRemoveBatchAddress6">'Final Sig.'!$AQ$88</definedName>
    <definedName name="fsgRemoveBatchAddress7">'Final Sig.'!$AQ$89</definedName>
    <definedName name="fsgRemoveBatchAddress8">'Final Sig.'!$AQ$90</definedName>
    <definedName name="fsgRemoveBatchAddress9">'Final Sig.'!$AQ$91</definedName>
    <definedName name="fsgTeamVerifierElementsVerified1">'Final Sig.'!$E$71</definedName>
    <definedName name="fsgTeamVerifierElementsVerified2">'Final Sig.'!$E$72</definedName>
    <definedName name="fsgTeamVerifierElementsVerified3">'Final Sig.'!$E$73</definedName>
    <definedName name="fsgTeamVerifierElementsVerified4">'Final Sig.'!$E$74</definedName>
    <definedName name="fsgTeamVerifierElementsVerified5">'Final Sig.'!$E$75</definedName>
    <definedName name="fsgTeamVerifierInspectionDate1">'Final Sig.'!$G$71</definedName>
    <definedName name="fsgTeamVerifierInspectionDate2">'Final Sig.'!$G$72</definedName>
    <definedName name="fsgTeamVerifierInspectionDate3">'Final Sig.'!$G$73</definedName>
    <definedName name="fsgTeamVerifierInspectionDate4">'Final Sig.'!$G$74</definedName>
    <definedName name="fsgTeamVerifierInspectionDate5">'Final Sig.'!$G$75</definedName>
    <definedName name="fsgTeamVerifierName1">'Final Sig.'!$C$71</definedName>
    <definedName name="fsgTeamVerifierName2">'Final Sig.'!$C$72</definedName>
    <definedName name="fsgTeamVerifierName3">'Final Sig.'!$C$73</definedName>
    <definedName name="fsgTeamVerifierName4">'Final Sig.'!$C$74</definedName>
    <definedName name="fsgTeamVerifierName5">'Final Sig.'!$C$75</definedName>
    <definedName name="fsgTeamVerifierRole1">'Final Sig.'!$D$71</definedName>
    <definedName name="fsgTeamVerifierRole2">'Final Sig.'!$D$72</definedName>
    <definedName name="fsgTeamVerifierRole3">'Final Sig.'!$D$73</definedName>
    <definedName name="fsgTeamVerifierRole4">'Final Sig.'!$D$74</definedName>
    <definedName name="fsgTeamVerifierRole5">'Final Sig.'!$D$75</definedName>
    <definedName name="fsgVerifierComments">'Final Sig.'!$C$48</definedName>
    <definedName name="fsgVerifierDate">'Final Sig.'!$C$62</definedName>
    <definedName name="fsgVerifierEmail">'Final Sig.'!$C$54</definedName>
    <definedName name="fsgVerifierEndTime">'Final Sig.'!$C$60</definedName>
    <definedName name="fsgVerifierName">'Final Sig.'!$C$52</definedName>
    <definedName name="fsgVerifierPhone">'Final Sig.'!$C$56</definedName>
    <definedName name="fsgVerifierServiceDisclosure">'Final Sig.'!$C$41</definedName>
    <definedName name="fsgVerifierServiceDisclosureOtherDesc">'Final Sig.'!$F$40</definedName>
    <definedName name="fsgVerifierSign">'Final Sig.'!$C$45</definedName>
    <definedName name="fsgVerifierStartTime">'Final Sig.'!$C$58</definedName>
    <definedName name="hid113Instruction">'Verification Report'!$W$117</definedName>
    <definedName name="hid117Instruction">'Verification Report'!$W$121</definedName>
    <definedName name="hid152Instruction">'Verification Report'!$W$156</definedName>
    <definedName name="hid212Instruction">'Verification Report'!$W$216</definedName>
    <definedName name="hid217Instruction">'Verification Report'!$W$221</definedName>
    <definedName name="hid289Instruction">'Verification Report'!$W$293</definedName>
    <definedName name="hid292Instruction">'Verification Report'!$W$296</definedName>
    <definedName name="hidCityInstruction">Overview!$K$15</definedName>
    <definedName name="hidFSMandatoryMsg">'Final Sig.'!$F$18</definedName>
    <definedName name="hidFSOverviewMsg">'Final Sig.'!$C$18</definedName>
    <definedName name="hidIDInstruction">Overview!$K$8</definedName>
    <definedName name="hidODClimateFormula">Overview!$N$17</definedName>
    <definedName name="hidODClimateLabel">Overview!$N$16</definedName>
    <definedName name="hidODCountyFormula">Overview!$L$17</definedName>
    <definedName name="hidODCountyLabel">Overview!$L$16</definedName>
    <definedName name="hidODMoistFormula">Overview!$O$17</definedName>
    <definedName name="hidODMoistLabel">Overview!$O$16</definedName>
    <definedName name="hidODStateFormula">Overview!$K$17</definedName>
    <definedName name="hidODStateLabel">Overview!$K$16</definedName>
    <definedName name="hidODTropicalFormula">Overview!$Q$17</definedName>
    <definedName name="hidODTropicalLabel">Overview!$Q$16</definedName>
    <definedName name="hidODWarmFormula">Overview!$P$17</definedName>
    <definedName name="hidODWarmLabel">Overview!$P$16</definedName>
    <definedName name="hidOLBCOther">Overview!$A$23</definedName>
    <definedName name="hidOLECOther">Overview!$A$21</definedName>
    <definedName name="hidRSMandatoryMsg">'Rough Sig.'!$F$18</definedName>
    <definedName name="hidRSOverviewMsg">'Rough Sig.'!$C$18</definedName>
    <definedName name="hidVRErrorsMsg">'Verification Report'!$L$3</definedName>
    <definedName name="hidVRMandatoryMsg">'Verification Report'!$L$2</definedName>
    <definedName name="hidVROverviewMsg">'Verification Report'!$L$1</definedName>
    <definedName name="hidZIPInstruction">Overview!$K$18</definedName>
    <definedName name="_xlnm.Print_Area" localSheetId="8">'Final Sig.'!$A$1:$I$66,'Final Sig.'!$A$67:$AM$113,'Final Sig.'!$A$114:$N$140</definedName>
    <definedName name="_xlnm.Print_Area" localSheetId="1">Overview!$A$1:$U$49</definedName>
    <definedName name="_xlnm.Print_Area" localSheetId="3">'Req. Doc.'!$D$1:$J$360</definedName>
    <definedName name="_xlnm.Print_Area" localSheetId="7">'Rough Sig.'!$A$1:$I$66,'Rough Sig.'!$A$67:$AA$113,'Rough Sig.'!$A$114:$I$140</definedName>
    <definedName name="_xlnm.Print_Area" localSheetId="5">'Verification Report'!$I$1:$X$364</definedName>
    <definedName name="ReportType">'Verification Report'!$L$4</definedName>
    <definedName name="rsgBatchSubmission120313_1_1">'Rough Sig.'!$AA$83</definedName>
    <definedName name="rsgBatchSubmission120313_1_10">'Rough Sig.'!$AA$92</definedName>
    <definedName name="rsgBatchSubmission120313_1_11">'Rough Sig.'!$AA$93</definedName>
    <definedName name="rsgBatchSubmission120313_1_12">'Rough Sig.'!$AA$94</definedName>
    <definedName name="rsgBatchSubmission120313_1_13">'Rough Sig.'!$AA$95</definedName>
    <definedName name="rsgBatchSubmission120313_1_14">'Rough Sig.'!$AA$96</definedName>
    <definedName name="rsgBatchSubmission120313_1_15">'Rough Sig.'!$AA$97</definedName>
    <definedName name="rsgBatchSubmission120313_1_16">'Rough Sig.'!$AA$98</definedName>
    <definedName name="rsgBatchSubmission120313_1_17">'Rough Sig.'!$AA$99</definedName>
    <definedName name="rsgBatchSubmission120313_1_18">'Rough Sig.'!$AA$100</definedName>
    <definedName name="rsgBatchSubmission120313_1_19">'Rough Sig.'!$AA$101</definedName>
    <definedName name="rsgBatchSubmission120313_1_2">'Rough Sig.'!$AA$84</definedName>
    <definedName name="rsgBatchSubmission120313_1_20">'Rough Sig.'!$AA$102</definedName>
    <definedName name="rsgBatchSubmission120313_1_21">'Rough Sig.'!$AA$103</definedName>
    <definedName name="rsgBatchSubmission120313_1_22">'Rough Sig.'!$AA$104</definedName>
    <definedName name="rsgBatchSubmission120313_1_23">'Rough Sig.'!$AA$105</definedName>
    <definedName name="rsgBatchSubmission120313_1_24">'Rough Sig.'!$AA$106</definedName>
    <definedName name="rsgBatchSubmission120313_1_25">'Rough Sig.'!$AA$107</definedName>
    <definedName name="rsgBatchSubmission120313_1_26">'Rough Sig.'!$AA$108</definedName>
    <definedName name="rsgBatchSubmission120313_1_27">'Rough Sig.'!$AA$109</definedName>
    <definedName name="rsgBatchSubmission120313_1_28">'Rough Sig.'!$AA$110</definedName>
    <definedName name="rsgBatchSubmission120313_1_29">'Rough Sig.'!$AA$111</definedName>
    <definedName name="rsgBatchSubmission120313_1_3">'Rough Sig.'!$AA$85</definedName>
    <definedName name="rsgBatchSubmission120313_1_30">'Rough Sig.'!$AA$112</definedName>
    <definedName name="rsgBatchSubmission120313_1_4">'Rough Sig.'!$AA$86</definedName>
    <definedName name="rsgBatchSubmission120313_1_5">'Rough Sig.'!$AA$87</definedName>
    <definedName name="rsgBatchSubmission120313_1_6">'Rough Sig.'!$AA$88</definedName>
    <definedName name="rsgBatchSubmission120313_1_7">'Rough Sig.'!$AA$89</definedName>
    <definedName name="rsgBatchSubmission120313_1_8">'Rough Sig.'!$AA$90</definedName>
    <definedName name="rsgBatchSubmission120313_1_9">'Rough Sig.'!$AA$91</definedName>
    <definedName name="rsgBatchSubmission12033_1_1">'Rough Sig.'!$O$83</definedName>
    <definedName name="rsgBatchSubmission12033_1_10">'Rough Sig.'!$O$92</definedName>
    <definedName name="rsgBatchSubmission12033_1_11">'Rough Sig.'!$O$93</definedName>
    <definedName name="rsgBatchSubmission12033_1_12">'Rough Sig.'!$O$94</definedName>
    <definedName name="rsgBatchSubmission12033_1_13">'Rough Sig.'!$O$95</definedName>
    <definedName name="rsgBatchSubmission12033_1_14">'Rough Sig.'!$O$96</definedName>
    <definedName name="rsgBatchSubmission12033_1_15">'Rough Sig.'!$O$97</definedName>
    <definedName name="rsgBatchSubmission12033_1_16">'Rough Sig.'!$O$98</definedName>
    <definedName name="rsgBatchSubmission12033_1_17">'Rough Sig.'!$O$99</definedName>
    <definedName name="rsgBatchSubmission12033_1_18">'Rough Sig.'!$O$100</definedName>
    <definedName name="rsgBatchSubmission12033_1_19">'Rough Sig.'!$O$101</definedName>
    <definedName name="rsgBatchSubmission12033_1_2">'Rough Sig.'!$O$84</definedName>
    <definedName name="rsgBatchSubmission12033_1_20">'Rough Sig.'!$O$102</definedName>
    <definedName name="rsgBatchSubmission12033_1_21">'Rough Sig.'!$O$103</definedName>
    <definedName name="rsgBatchSubmission12033_1_22">'Rough Sig.'!$O$104</definedName>
    <definedName name="rsgBatchSubmission12033_1_23">'Rough Sig.'!$O$105</definedName>
    <definedName name="rsgBatchSubmission12033_1_24">'Rough Sig.'!$O$106</definedName>
    <definedName name="rsgBatchSubmission12033_1_25">'Rough Sig.'!$O$107</definedName>
    <definedName name="rsgBatchSubmission12033_1_26">'Rough Sig.'!$O$108</definedName>
    <definedName name="rsgBatchSubmission12033_1_27">'Rough Sig.'!$O$109</definedName>
    <definedName name="rsgBatchSubmission12033_1_28">'Rough Sig.'!$O$110</definedName>
    <definedName name="rsgBatchSubmission12033_1_29">'Rough Sig.'!$O$111</definedName>
    <definedName name="rsgBatchSubmission12033_1_3">'Rough Sig.'!$O$85</definedName>
    <definedName name="rsgBatchSubmission12033_1_30">'Rough Sig.'!$O$112</definedName>
    <definedName name="rsgBatchSubmission12033_1_4">'Rough Sig.'!$O$86</definedName>
    <definedName name="rsgBatchSubmission12033_1_5">'Rough Sig.'!$O$87</definedName>
    <definedName name="rsgBatchSubmission12033_1_6">'Rough Sig.'!$O$88</definedName>
    <definedName name="rsgBatchSubmission12033_1_7">'Rough Sig.'!$O$89</definedName>
    <definedName name="rsgBatchSubmission12033_1_8">'Rough Sig.'!$O$90</definedName>
    <definedName name="rsgBatchSubmission12033_1_9">'Rough Sig.'!$O$91</definedName>
    <definedName name="rsgBatchSubmission12036_A_1">'Rough Sig.'!$U$83</definedName>
    <definedName name="rsgBatchSubmission12036_A_10">'Rough Sig.'!$U$92</definedName>
    <definedName name="rsgBatchSubmission12036_A_11">'Rough Sig.'!$U$93</definedName>
    <definedName name="rsgBatchSubmission12036_A_12">'Rough Sig.'!$U$94</definedName>
    <definedName name="rsgBatchSubmission12036_A_13">'Rough Sig.'!$U$95</definedName>
    <definedName name="rsgBatchSubmission12036_A_14">'Rough Sig.'!$U$96</definedName>
    <definedName name="rsgBatchSubmission12036_A_15">'Rough Sig.'!$U$97</definedName>
    <definedName name="rsgBatchSubmission12036_A_16">'Rough Sig.'!$U$98</definedName>
    <definedName name="rsgBatchSubmission12036_A_17">'Rough Sig.'!$U$99</definedName>
    <definedName name="rsgBatchSubmission12036_A_18">'Rough Sig.'!$U$100</definedName>
    <definedName name="rsgBatchSubmission12036_A_19">'Rough Sig.'!$U$101</definedName>
    <definedName name="rsgBatchSubmission12036_A_2">'Rough Sig.'!$U$84</definedName>
    <definedName name="rsgBatchSubmission12036_A_20">'Rough Sig.'!$U$102</definedName>
    <definedName name="rsgBatchSubmission12036_A_21">'Rough Sig.'!$U$103</definedName>
    <definedName name="rsgBatchSubmission12036_A_22">'Rough Sig.'!$U$104</definedName>
    <definedName name="rsgBatchSubmission12036_A_23">'Rough Sig.'!$U$105</definedName>
    <definedName name="rsgBatchSubmission12036_A_24">'Rough Sig.'!$U$106</definedName>
    <definedName name="rsgBatchSubmission12036_A_25">'Rough Sig.'!$U$107</definedName>
    <definedName name="rsgBatchSubmission12036_A_26">'Rough Sig.'!$U$108</definedName>
    <definedName name="rsgBatchSubmission12036_A_27">'Rough Sig.'!$U$109</definedName>
    <definedName name="rsgBatchSubmission12036_A_28">'Rough Sig.'!$U$110</definedName>
    <definedName name="rsgBatchSubmission12036_A_29">'Rough Sig.'!$U$111</definedName>
    <definedName name="rsgBatchSubmission12036_A_3">'Rough Sig.'!$U$85</definedName>
    <definedName name="rsgBatchSubmission12036_A_30">'Rough Sig.'!$U$112</definedName>
    <definedName name="rsgBatchSubmission12036_A_4">'Rough Sig.'!$U$86</definedName>
    <definedName name="rsgBatchSubmission12036_A_5">'Rough Sig.'!$U$87</definedName>
    <definedName name="rsgBatchSubmission12036_A_6">'Rough Sig.'!$U$88</definedName>
    <definedName name="rsgBatchSubmission12036_A_7">'Rough Sig.'!$U$89</definedName>
    <definedName name="rsgBatchSubmission12036_A_8">'Rough Sig.'!$U$90</definedName>
    <definedName name="rsgBatchSubmission12036_A_9">'Rough Sig.'!$U$91</definedName>
    <definedName name="rsgBatchSubmissionCity1">'Rough Sig.'!$E$83</definedName>
    <definedName name="rsgBatchSubmissionCity10">'Rough Sig.'!$E$92</definedName>
    <definedName name="rsgBatchSubmissionCity11">'Rough Sig.'!$E$93</definedName>
    <definedName name="rsgBatchSubmissionCity12">'Rough Sig.'!$E$94</definedName>
    <definedName name="rsgBatchSubmissionCity13">'Rough Sig.'!$E$95</definedName>
    <definedName name="rsgBatchSubmissionCity14">'Rough Sig.'!$E$96</definedName>
    <definedName name="rsgBatchSubmissionCity15">'Rough Sig.'!$E$97</definedName>
    <definedName name="rsgBatchSubmissionCity16">'Rough Sig.'!$E$98</definedName>
    <definedName name="rsgBatchSubmissionCity17">'Rough Sig.'!$E$99</definedName>
    <definedName name="rsgBatchSubmissionCity18">'Rough Sig.'!$E$100</definedName>
    <definedName name="rsgBatchSubmissionCity19">'Rough Sig.'!$E$101</definedName>
    <definedName name="rsgBatchSubmissionCity2">'Rough Sig.'!$E$84</definedName>
    <definedName name="rsgBatchSubmissionCity20">'Rough Sig.'!$E$102</definedName>
    <definedName name="rsgBatchSubmissionCity21">'Rough Sig.'!$E$103</definedName>
    <definedName name="rsgBatchSubmissionCity22">'Rough Sig.'!$E$104</definedName>
    <definedName name="rsgBatchSubmissionCity23">'Rough Sig.'!$E$105</definedName>
    <definedName name="rsgBatchSubmissionCity24">'Rough Sig.'!$E$106</definedName>
    <definedName name="rsgBatchSubmissionCity25">'Rough Sig.'!$E$107</definedName>
    <definedName name="rsgBatchSubmissionCity26">'Rough Sig.'!$E$108</definedName>
    <definedName name="rsgBatchSubmissionCity27">'Rough Sig.'!$E$109</definedName>
    <definedName name="rsgBatchSubmissionCity28">'Rough Sig.'!$E$110</definedName>
    <definedName name="rsgBatchSubmissionCity29">'Rough Sig.'!$E$111</definedName>
    <definedName name="rsgBatchSubmissionCity3">'Rough Sig.'!$E$85</definedName>
    <definedName name="rsgBatchSubmissionCity30">'Rough Sig.'!$E$112</definedName>
    <definedName name="rsgBatchSubmissionCity4">'Rough Sig.'!$E$86</definedName>
    <definedName name="rsgBatchSubmissionCity5">'Rough Sig.'!$E$87</definedName>
    <definedName name="rsgBatchSubmissionCity6">'Rough Sig.'!$E$88</definedName>
    <definedName name="rsgBatchSubmissionCity7">'Rough Sig.'!$E$89</definedName>
    <definedName name="rsgBatchSubmissionCity8">'Rough Sig.'!$E$90</definedName>
    <definedName name="rsgBatchSubmissionCity9">'Rough Sig.'!$E$91</definedName>
    <definedName name="rsgBatchSubmissionInspectionDate1">'Rough Sig.'!$I$83</definedName>
    <definedName name="rsgBatchSubmissionInspectionDate10">'Rough Sig.'!$I$92</definedName>
    <definedName name="rsgBatchSubmissionInspectionDate11">'Rough Sig.'!$I$93</definedName>
    <definedName name="rsgBatchSubmissionInspectionDate12">'Rough Sig.'!$I$94</definedName>
    <definedName name="rsgBatchSubmissionInspectionDate13">'Rough Sig.'!$I$95</definedName>
    <definedName name="rsgBatchSubmissionInspectionDate14">'Rough Sig.'!$I$96</definedName>
    <definedName name="rsgBatchSubmissionInspectionDate15">'Rough Sig.'!$I$97</definedName>
    <definedName name="rsgBatchSubmissionInspectionDate16">'Rough Sig.'!$I$98</definedName>
    <definedName name="rsgBatchSubmissionInspectionDate17">'Rough Sig.'!$I$99</definedName>
    <definedName name="rsgBatchSubmissionInspectionDate18">'Rough Sig.'!$I$100</definedName>
    <definedName name="rsgBatchSubmissionInspectionDate19">'Rough Sig.'!$I$101</definedName>
    <definedName name="rsgBatchSubmissionInspectionDate2">'Rough Sig.'!$I$84</definedName>
    <definedName name="rsgBatchSubmissionInspectionDate20">'Rough Sig.'!$I$102</definedName>
    <definedName name="rsgBatchSubmissionInspectionDate21">'Rough Sig.'!$I$103</definedName>
    <definedName name="rsgBatchSubmissionInspectionDate22">'Rough Sig.'!$I$104</definedName>
    <definedName name="rsgBatchSubmissionInspectionDate23">'Rough Sig.'!$I$105</definedName>
    <definedName name="rsgBatchSubmissionInspectionDate24">'Rough Sig.'!$I$106</definedName>
    <definedName name="rsgBatchSubmissionInspectionDate25">'Rough Sig.'!$I$107</definedName>
    <definedName name="rsgBatchSubmissionInspectionDate26">'Rough Sig.'!$I$108</definedName>
    <definedName name="rsgBatchSubmissionInspectionDate27">'Rough Sig.'!$I$109</definedName>
    <definedName name="rsgBatchSubmissionInspectionDate28">'Rough Sig.'!$I$110</definedName>
    <definedName name="rsgBatchSubmissionInspectionDate29">'Rough Sig.'!$I$111</definedName>
    <definedName name="rsgBatchSubmissionInspectionDate3">'Rough Sig.'!$I$85</definedName>
    <definedName name="rsgBatchSubmissionInspectionDate30">'Rough Sig.'!$I$112</definedName>
    <definedName name="rsgBatchSubmissionInspectionDate4">'Rough Sig.'!$I$86</definedName>
    <definedName name="rsgBatchSubmissionInspectionDate5">'Rough Sig.'!$I$87</definedName>
    <definedName name="rsgBatchSubmissionInspectionDate6">'Rough Sig.'!$I$88</definedName>
    <definedName name="rsgBatchSubmissionInspectionDate7">'Rough Sig.'!$I$89</definedName>
    <definedName name="rsgBatchSubmissionInspectionDate8">'Rough Sig.'!$I$90</definedName>
    <definedName name="rsgBatchSubmissionInspectionDate9">'Rough Sig.'!$I$91</definedName>
    <definedName name="rsgBatchSubmissionProjectID1">'Rough Sig.'!$H$83</definedName>
    <definedName name="rsgBatchSubmissionProjectID10">'Rough Sig.'!$H$92</definedName>
    <definedName name="rsgBatchSubmissionProjectID11">'Rough Sig.'!$H$93</definedName>
    <definedName name="rsgBatchSubmissionProjectID12">'Rough Sig.'!$H$94</definedName>
    <definedName name="rsgBatchSubmissionProjectID13">'Rough Sig.'!$H$95</definedName>
    <definedName name="rsgBatchSubmissionProjectID14">'Rough Sig.'!$H$96</definedName>
    <definedName name="rsgBatchSubmissionProjectID15">'Rough Sig.'!$H$97</definedName>
    <definedName name="rsgBatchSubmissionProjectID16">'Rough Sig.'!$H$98</definedName>
    <definedName name="rsgBatchSubmissionProjectID17">'Rough Sig.'!$H$99</definedName>
    <definedName name="rsgBatchSubmissionProjectID18">'Rough Sig.'!$H$100</definedName>
    <definedName name="rsgBatchSubmissionProjectID19">'Rough Sig.'!$H$101</definedName>
    <definedName name="rsgBatchSubmissionProjectID2">'Rough Sig.'!$H$84</definedName>
    <definedName name="rsgBatchSubmissionProjectID20">'Rough Sig.'!$H$102</definedName>
    <definedName name="rsgBatchSubmissionProjectID21">'Rough Sig.'!$H$103</definedName>
    <definedName name="rsgBatchSubmissionProjectID22">'Rough Sig.'!$H$104</definedName>
    <definedName name="rsgBatchSubmissionProjectID23">'Rough Sig.'!$H$105</definedName>
    <definedName name="rsgBatchSubmissionProjectID24">'Rough Sig.'!$H$106</definedName>
    <definedName name="rsgBatchSubmissionProjectID25">'Rough Sig.'!$H$107</definedName>
    <definedName name="rsgBatchSubmissionProjectID26">'Rough Sig.'!$H$108</definedName>
    <definedName name="rsgBatchSubmissionProjectID27">'Rough Sig.'!$H$109</definedName>
    <definedName name="rsgBatchSubmissionProjectID28">'Rough Sig.'!$H$110</definedName>
    <definedName name="rsgBatchSubmissionProjectID29">'Rough Sig.'!$H$111</definedName>
    <definedName name="rsgBatchSubmissionProjectID3">'Rough Sig.'!$H$85</definedName>
    <definedName name="rsgBatchSubmissionProjectID30">'Rough Sig.'!$H$112</definedName>
    <definedName name="rsgBatchSubmissionProjectID4">'Rough Sig.'!$H$86</definedName>
    <definedName name="rsgBatchSubmissionProjectID5">'Rough Sig.'!$H$87</definedName>
    <definedName name="rsgBatchSubmissionProjectID6">'Rough Sig.'!$H$88</definedName>
    <definedName name="rsgBatchSubmissionProjectID7">'Rough Sig.'!$H$89</definedName>
    <definedName name="rsgBatchSubmissionProjectID8">'Rough Sig.'!$H$90</definedName>
    <definedName name="rsgBatchSubmissionProjectID9">'Rough Sig.'!$H$91</definedName>
    <definedName name="rsgBatchSubmissionRoughAddress1">'Rough Sig.'!$C$83</definedName>
    <definedName name="rsgBatchSubmissionRoughAddress10">'Rough Sig.'!$C$92</definedName>
    <definedName name="rsgBatchSubmissionRoughAddress11">'Rough Sig.'!$C$93</definedName>
    <definedName name="rsgBatchSubmissionRoughAddress12">'Rough Sig.'!$C$94</definedName>
    <definedName name="rsgBatchSubmissionRoughAddress13">'Rough Sig.'!$C$95</definedName>
    <definedName name="rsgBatchSubmissionRoughAddress14">'Rough Sig.'!$C$96</definedName>
    <definedName name="rsgBatchSubmissionRoughAddress15">'Rough Sig.'!$C$97</definedName>
    <definedName name="rsgBatchSubmissionRoughAddress16">'Rough Sig.'!$C$98</definedName>
    <definedName name="rsgBatchSubmissionRoughAddress17">'Rough Sig.'!$C$99</definedName>
    <definedName name="rsgBatchSubmissionRoughAddress18">'Rough Sig.'!$C$100</definedName>
    <definedName name="rsgBatchSubmissionRoughAddress19">'Rough Sig.'!$C$101</definedName>
    <definedName name="rsgBatchSubmissionRoughAddress2">'Rough Sig.'!$C$84</definedName>
    <definedName name="rsgBatchSubmissionRoughAddress20">'Rough Sig.'!$C$102</definedName>
    <definedName name="rsgBatchSubmissionRoughAddress21">'Rough Sig.'!$C$103</definedName>
    <definedName name="rsgBatchSubmissionRoughAddress22">'Rough Sig.'!$C$104</definedName>
    <definedName name="rsgBatchSubmissionRoughAddress23">'Rough Sig.'!$C$105</definedName>
    <definedName name="rsgBatchSubmissionRoughAddress24">'Rough Sig.'!$C$106</definedName>
    <definedName name="rsgBatchSubmissionRoughAddress25">'Rough Sig.'!$C$107</definedName>
    <definedName name="rsgBatchSubmissionRoughAddress26">'Rough Sig.'!$C$108</definedName>
    <definedName name="rsgBatchSubmissionRoughAddress27">'Rough Sig.'!$C$109</definedName>
    <definedName name="rsgBatchSubmissionRoughAddress28">'Rough Sig.'!$C$110</definedName>
    <definedName name="rsgBatchSubmissionRoughAddress29">'Rough Sig.'!$C$111</definedName>
    <definedName name="rsgBatchSubmissionRoughAddress3">'Rough Sig.'!$C$85</definedName>
    <definedName name="rsgBatchSubmissionRoughAddress30">'Rough Sig.'!$C$112</definedName>
    <definedName name="rsgBatchSubmissionRoughAddress4">'Rough Sig.'!$C$86</definedName>
    <definedName name="rsgBatchSubmissionRoughAddress5">'Rough Sig.'!$C$87</definedName>
    <definedName name="rsgBatchSubmissionRoughAddress6">'Rough Sig.'!$C$88</definedName>
    <definedName name="rsgBatchSubmissionRoughAddress7">'Rough Sig.'!$C$89</definedName>
    <definedName name="rsgBatchSubmissionRoughAddress8">'Rough Sig.'!$C$90</definedName>
    <definedName name="rsgBatchSubmissionRoughAddress9">'Rough Sig.'!$C$91</definedName>
    <definedName name="rsgBatchSubmissionZIP1">'Rough Sig.'!$G$83</definedName>
    <definedName name="rsgBatchSubmissionZIP10">'Rough Sig.'!$G$92</definedName>
    <definedName name="rsgBatchSubmissionZIP11">'Rough Sig.'!$G$93</definedName>
    <definedName name="rsgBatchSubmissionZIP12">'Rough Sig.'!$G$94</definedName>
    <definedName name="rsgBatchSubmissionZIP13">'Rough Sig.'!$G$95</definedName>
    <definedName name="rsgBatchSubmissionZIP14">'Rough Sig.'!$G$96</definedName>
    <definedName name="rsgBatchSubmissionZIP15">'Rough Sig.'!$G$97</definedName>
    <definedName name="rsgBatchSubmissionZIP16">'Rough Sig.'!$G$98</definedName>
    <definedName name="rsgBatchSubmissionZIP17">'Rough Sig.'!$G$99</definedName>
    <definedName name="rsgBatchSubmissionZIP18">'Rough Sig.'!$G$100</definedName>
    <definedName name="rsgBatchSubmissionZIP19">'Rough Sig.'!$G$101</definedName>
    <definedName name="rsgBatchSubmissionZIP2">'Rough Sig.'!$G$84</definedName>
    <definedName name="rsgBatchSubmissionZIP20">'Rough Sig.'!$G$102</definedName>
    <definedName name="rsgBatchSubmissionZIP21">'Rough Sig.'!$G$103</definedName>
    <definedName name="rsgBatchSubmissionZIP22">'Rough Sig.'!$G$104</definedName>
    <definedName name="rsgBatchSubmissionZIP23">'Rough Sig.'!$G$105</definedName>
    <definedName name="rsgBatchSubmissionZIP24">'Rough Sig.'!$G$106</definedName>
    <definedName name="rsgBatchSubmissionZIP25">'Rough Sig.'!$G$107</definedName>
    <definedName name="rsgBatchSubmissionZIP26">'Rough Sig.'!$G$108</definedName>
    <definedName name="rsgBatchSubmissionZIP27">'Rough Sig.'!$G$109</definedName>
    <definedName name="rsgBatchSubmissionZIP28">'Rough Sig.'!$G$110</definedName>
    <definedName name="rsgBatchSubmissionZIP29">'Rough Sig.'!$G$111</definedName>
    <definedName name="rsgBatchSubmissionZIP3">'Rough Sig.'!$G$85</definedName>
    <definedName name="rsgBatchSubmissionZIP30">'Rough Sig.'!$G$112</definedName>
    <definedName name="rsgBatchSubmissionZIP4">'Rough Sig.'!$G$86</definedName>
    <definedName name="rsgBatchSubmissionZIP5">'Rough Sig.'!$G$87</definedName>
    <definedName name="rsgBatchSubmissionZIP6">'Rough Sig.'!$G$88</definedName>
    <definedName name="rsgBatchSubmissionZIP7">'Rough Sig.'!$G$89</definedName>
    <definedName name="rsgBatchSubmissionZIP8">'Rough Sig.'!$G$90</definedName>
    <definedName name="rsgBatchSubmissionZIP9">'Rough Sig.'!$G$91</definedName>
    <definedName name="rsgTeamVerifierElementsVerified1">'Rough Sig.'!$E$71</definedName>
    <definedName name="rsgTeamVerifierElementsVerified2">'Rough Sig.'!$E$72</definedName>
    <definedName name="rsgTeamVerifierElementsVerified3">'Rough Sig.'!$E$73</definedName>
    <definedName name="rsgTeamVerifierElementsVerified4">'Rough Sig.'!$E$74</definedName>
    <definedName name="rsgTeamVerifierElementsVerified5">'Rough Sig.'!$E$75</definedName>
    <definedName name="rsgTeamVerifierInspectionDate1">'Rough Sig.'!$G$71</definedName>
    <definedName name="rsgTeamVerifierInspectionDate2">'Rough Sig.'!$G$72</definedName>
    <definedName name="rsgTeamVerifierInspectionDate3">'Rough Sig.'!$G$73</definedName>
    <definedName name="rsgTeamVerifierInspectionDate4">'Rough Sig.'!$G$74</definedName>
    <definedName name="rsgTeamVerifierInspectionDate5">'Rough Sig.'!$G$75</definedName>
    <definedName name="rsgTeamVerifierName1">'Rough Sig.'!$C$71</definedName>
    <definedName name="rsgTeamVerifierName2">'Rough Sig.'!$C$72</definedName>
    <definedName name="rsgTeamVerifierName3">'Rough Sig.'!$C$73</definedName>
    <definedName name="rsgTeamVerifierName4">'Rough Sig.'!$C$74</definedName>
    <definedName name="rsgTeamVerifierName5">'Rough Sig.'!$C$75</definedName>
    <definedName name="rsgTeamVerifierRole1">'Rough Sig.'!$D$71</definedName>
    <definedName name="rsgTeamVerifierRole2">'Rough Sig.'!$D$72</definedName>
    <definedName name="rsgTeamVerifierRole3">'Rough Sig.'!$D$73</definedName>
    <definedName name="rsgTeamVerifierRole4">'Rough Sig.'!$D$74</definedName>
    <definedName name="rsgTeamVerifierRole5">'Rough Sig.'!$D$75</definedName>
    <definedName name="rsgVerifierComments">'Rough Sig.'!$C$48</definedName>
    <definedName name="rsgVerifierDate">'Rough Sig.'!$C$62</definedName>
    <definedName name="rsgVerifierEmail">'Rough Sig.'!$C$54</definedName>
    <definedName name="rsgVerifierEndTime">'Rough Sig.'!$C$60</definedName>
    <definedName name="rsgVerifierName">'Rough Sig.'!$C$52</definedName>
    <definedName name="rsgVerifierPhone">'Rough Sig.'!$C$56</definedName>
    <definedName name="rsgVerifierSign">'Rough Sig.'!$C$45</definedName>
    <definedName name="rsgVerifierStartTime">'Rough Sig.'!$C$58</definedName>
    <definedName name="startError">Overview!$F$9</definedName>
    <definedName name="TorF">Dropdowns!$B$5:$B$6</definedName>
    <definedName name="vch1201_1">'Verification Report'!$AQ$8</definedName>
    <definedName name="vch1201_2">'Verification Report'!$AQ$11</definedName>
    <definedName name="vch1201_3">'Verification Report'!$AQ$16</definedName>
    <definedName name="vch1201_4">'Verification Report'!$AQ$23</definedName>
    <definedName name="vch1201_5">'Verification Report'!$AQ$27</definedName>
    <definedName name="vch1202_1">'Verification Report'!$AQ$33</definedName>
    <definedName name="vch1202_10">'Verification Report'!$AQ$78</definedName>
    <definedName name="vch1202_11">'Verification Report'!$AQ$80</definedName>
    <definedName name="vch1202_12_a">'Verification Report'!$AQ$94</definedName>
    <definedName name="vch1202_12_b">'Verification Report'!$AQ$95</definedName>
    <definedName name="vch1202_12_c">'Verification Report'!$AQ$96</definedName>
    <definedName name="vch1202_12_d">'Verification Report'!$AQ$97</definedName>
    <definedName name="vch1202_13">'Verification Report'!$AQ$98</definedName>
    <definedName name="vch1202_14">'Verification Report'!$AQ$101</definedName>
    <definedName name="vch1202_2">'Verification Report'!$AQ$35</definedName>
    <definedName name="vch1202_3">'Verification Report'!$AQ$37</definedName>
    <definedName name="vch1202_4">'Verification Report'!$AQ$38</definedName>
    <definedName name="vch1202_5">'Verification Report'!$AQ$41</definedName>
    <definedName name="vch1202_6">'Verification Report'!$AQ$43</definedName>
    <definedName name="vch1202_7_1">'Verification Report'!$AQ$52</definedName>
    <definedName name="vch1202_7_10">'Verification Report'!$AQ$64</definedName>
    <definedName name="vch1202_7_11">'Verification Report'!$AQ$65</definedName>
    <definedName name="vch1202_7_12">'Verification Report'!$AQ$69</definedName>
    <definedName name="vch1202_7_2">'Verification Report'!$AQ$53</definedName>
    <definedName name="vch1202_7_3">'Verification Report'!$AQ$54</definedName>
    <definedName name="vch1202_7_4">'Verification Report'!$AQ$55</definedName>
    <definedName name="vch1202_7_5">'Verification Report'!$AQ$57</definedName>
    <definedName name="vch1202_7_6">'Verification Report'!$AQ$58</definedName>
    <definedName name="vch1202_7_7">'Verification Report'!$AQ$59</definedName>
    <definedName name="vch1202_7_8">'Verification Report'!$AQ$60</definedName>
    <definedName name="vch1202_7_9">'Verification Report'!$AQ$61</definedName>
    <definedName name="vch1202_8_12">'Verification Report'!$AQ$71</definedName>
    <definedName name="vch1202_9">'Verification Report'!$AQ$74</definedName>
    <definedName name="vch1203_1">'Verification Report'!$AQ$106</definedName>
    <definedName name="vch1203_1_">'Verification Report'!$AQ$109</definedName>
    <definedName name="vch1203_10_1a">'Verification Report'!$AQ$186</definedName>
    <definedName name="vch1203_10_1b">'Verification Report'!$AQ$188</definedName>
    <definedName name="vch1203_10_2">'Verification Report'!$AQ$189</definedName>
    <definedName name="vch1203_11_1_1">'Verification Report'!$AQ$197</definedName>
    <definedName name="vch1203_11_1_2a">'Verification Report'!$AQ$202</definedName>
    <definedName name="vch1203_11_1_2b">'Verification Report'!$AQ$204</definedName>
    <definedName name="vch1203_12">'Verification Report'!$AQ$208</definedName>
    <definedName name="vch1203_13_1_a">'Verification Report'!$AQ$213</definedName>
    <definedName name="vch1203_13_1_b">'Verification Report'!$AQ$215</definedName>
    <definedName name="vch1203_13_2">'Verification Report'!$AQ$220</definedName>
    <definedName name="vch1203_14">'Verification Report'!$AQ$222</definedName>
    <definedName name="vch1203_15_1a">'Verification Report'!$AQ$226</definedName>
    <definedName name="vch1203_15_1b">'Verification Report'!$AQ$228</definedName>
    <definedName name="vch1203_3">'Verification Report'!$AQ$128</definedName>
    <definedName name="vch1203_3_1">'Verification Report'!$AQ$116</definedName>
    <definedName name="vch1203_3_1_a">'Verification Report'!$AQ$124</definedName>
    <definedName name="vch1203_3_2">'Verification Report'!$AQ$120</definedName>
    <definedName name="vch1203_3_2_a">'Verification Report'!$AQ$126</definedName>
    <definedName name="vch1203_4">'Verification Report'!$AQ$130</definedName>
    <definedName name="vch1203_5_a">'Verification Report'!$AQ$139</definedName>
    <definedName name="vch1203_5_b">'Verification Report'!$AQ$140</definedName>
    <definedName name="vch1203_5_c">'Verification Report'!$AQ$141</definedName>
    <definedName name="vch1203_5_d">'Verification Report'!$AQ$142</definedName>
    <definedName name="vch1203_5_e">'Verification Report'!$AQ$143</definedName>
    <definedName name="vch1203_5_f">'Verification Report'!$AQ$144</definedName>
    <definedName name="vch1203_5_g">'Verification Report'!$AQ$145</definedName>
    <definedName name="vch1203_5_h">'Verification Report'!$AQ$146</definedName>
    <definedName name="vch1203_5_i">'Verification Report'!$AQ$147</definedName>
    <definedName name="vch1203_5_j">'Verification Report'!$AQ$148</definedName>
    <definedName name="vch1203_5_k">'Verification Report'!$AQ$149</definedName>
    <definedName name="vch1203_5_l">'Verification Report'!$AQ$150</definedName>
    <definedName name="vch1203_6">'Verification Report'!$AQ$152</definedName>
    <definedName name="vch1203_6_A">'Verification Report'!$AQ$155</definedName>
    <definedName name="vch1203_6_B">'Verification Report'!$AQ$169</definedName>
    <definedName name="vch1203_7">'Verification Report'!$AQ$172</definedName>
    <definedName name="vch1203_8">'Verification Report'!$AQ$174</definedName>
    <definedName name="vch1203_9">'Verification Report'!$AQ$176</definedName>
    <definedName name="vch1204_">'Verification Report'!$AQ$233</definedName>
    <definedName name="vch1204_1">'Verification Report'!$AQ$234</definedName>
    <definedName name="vch1204_2">'Verification Report'!$AQ$237</definedName>
    <definedName name="vch1204_3_1">'Verification Report'!$AQ$242</definedName>
    <definedName name="vch1204_3_2">'Verification Report'!$AQ$244</definedName>
    <definedName name="vch1204_3_3">'Verification Report'!$AQ$245</definedName>
    <definedName name="vch1204_3_4">'Verification Report'!$AQ$247</definedName>
    <definedName name="vch1204_4">'Verification Report'!$AQ$249</definedName>
    <definedName name="vch1205_1">'Verification Report'!$AQ$251</definedName>
    <definedName name="vch1205_10">'Verification Report'!$AQ$327</definedName>
    <definedName name="vch1205_11">'Verification Report'!$AQ$329</definedName>
    <definedName name="vch1205_12_a">'Verification Report'!$AQ$333</definedName>
    <definedName name="vch1205_12_b">'Verification Report'!$AQ$335</definedName>
    <definedName name="vch1205_2_1">'Verification Report'!$AQ$257</definedName>
    <definedName name="vch1205_2_2">'Verification Report'!$AQ$260</definedName>
    <definedName name="vch1205_2_3">'Verification Report'!$AQ$262</definedName>
    <definedName name="vch1205_2_4">'Verification Report'!$AQ$265</definedName>
    <definedName name="vch1205_2_5">'Verification Report'!$AQ$267</definedName>
    <definedName name="vch1205_2_6">'Verification Report'!$AQ$269</definedName>
    <definedName name="vch1205_3_a_1">'Verification Report'!$AQ$272</definedName>
    <definedName name="vch1205_3_a_2">'Verification Report'!$AQ$274</definedName>
    <definedName name="vch1205_3_b">'Verification Report'!$AQ$276</definedName>
    <definedName name="vch1205_4_a">'Verification Report'!$AQ$278</definedName>
    <definedName name="vch1205_4_b">'Verification Report'!$AQ$279</definedName>
    <definedName name="vch1205_5">'Verification Report'!$AQ$280</definedName>
    <definedName name="vch1205_6_1">'Verification Report'!$AQ$286</definedName>
    <definedName name="vch1205_6_2">'Verification Report'!$AQ$288</definedName>
    <definedName name="vch1205_6_3">'Verification Report'!$AQ$289</definedName>
    <definedName name="vch1205_7_1">'Verification Report'!$AQ$292</definedName>
    <definedName name="vch1205_7_2">'Verification Report'!$AQ$295</definedName>
    <definedName name="vch1205_7_3">'Verification Report'!$AQ$298</definedName>
    <definedName name="vch1205_8_1">'Verification Report'!$AQ$304</definedName>
    <definedName name="vch1205_8_2">'Verification Report'!$AQ$306</definedName>
    <definedName name="vch1205_8_3">'Verification Report'!$AQ$310</definedName>
    <definedName name="vch1205_8_4">'Verification Report'!$AQ$311</definedName>
    <definedName name="vch1205_8_5">'Verification Report'!$AQ$314</definedName>
    <definedName name="vch1205_8_6">'Verification Report'!$AQ$317</definedName>
    <definedName name="vch1205_8_7">'Verification Report'!$AQ$318</definedName>
    <definedName name="vch1205_8_8">'Verification Report'!$AQ$322</definedName>
    <definedName name="vch1205_9_a">'Verification Report'!$AQ$325</definedName>
    <definedName name="vch1205_9_b">'Verification Report'!$AQ$326</definedName>
    <definedName name="vch1206_1_1">'Verification Report'!$AQ$341</definedName>
    <definedName name="vch1206_1_2">'Verification Report'!$AQ$342</definedName>
    <definedName name="vch1206_1_3">'Verification Report'!$AQ$344</definedName>
    <definedName name="vch1206_1_4">'Verification Report'!$AQ$348</definedName>
    <definedName name="vch1206_1_5">'Verification Report'!$AQ$349</definedName>
    <definedName name="vch1206_1_6">'Verification Report'!$AQ$350</definedName>
    <definedName name="vch1206_1_7">'Verification Report'!$AQ$352</definedName>
    <definedName name="vch1206_1_8">'Verification Report'!$AQ$355</definedName>
    <definedName name="vch1206_2">'Verification Report'!$AQ$357</definedName>
    <definedName name="VersionDate">'Info &amp; Intro'!$E$7</definedName>
    <definedName name="VersionNum">'Info &amp; Intro'!$B$7</definedName>
    <definedName name="vnt1201_1">'Verification Report'!$AS$8</definedName>
    <definedName name="vnt1201_2">'Verification Report'!$AS$11</definedName>
    <definedName name="vnt1201_3">'Verification Report'!$AS$16</definedName>
    <definedName name="vnt1201_4">'Verification Report'!$AS$23</definedName>
    <definedName name="vnt1201_5">'Verification Report'!$AS$27</definedName>
    <definedName name="vnt1202_1">'Verification Report'!$AS$33</definedName>
    <definedName name="vnt1202_10">'Verification Report'!$AS$78</definedName>
    <definedName name="vnt1202_11">'Verification Report'!$AS$80</definedName>
    <definedName name="vnt1202_12_a">'Verification Report'!$AS$94</definedName>
    <definedName name="vnt1202_12_b">'Verification Report'!$AS$95</definedName>
    <definedName name="vnt1202_12_c">'Verification Report'!$AS$96</definedName>
    <definedName name="vnt1202_12_d">'Verification Report'!$AS$97</definedName>
    <definedName name="vnt1202_13">'Verification Report'!$AS$98</definedName>
    <definedName name="vnt1202_14">'Verification Report'!$AS$101</definedName>
    <definedName name="vnt1202_2">'Verification Report'!$AS$35</definedName>
    <definedName name="vnt1202_3">'Verification Report'!$AS$37</definedName>
    <definedName name="vnt1202_4">'Verification Report'!$AS$38</definedName>
    <definedName name="vnt1202_5">'Verification Report'!$AS$41</definedName>
    <definedName name="vnt1202_6">'Verification Report'!$AS$43</definedName>
    <definedName name="vnt1202_7_1">'Verification Report'!$AS$52</definedName>
    <definedName name="vnt1202_7_10">'Verification Report'!$AS$64</definedName>
    <definedName name="vnt1202_7_11">'Verification Report'!$AS$65</definedName>
    <definedName name="vnt1202_7_12">'Verification Report'!$AS$69</definedName>
    <definedName name="vnt1202_7_2">'Verification Report'!$AS$53</definedName>
    <definedName name="vnt1202_7_3">'Verification Report'!$AS$54</definedName>
    <definedName name="vnt1202_7_4">'Verification Report'!$AS$55</definedName>
    <definedName name="vnt1202_7_5">'Verification Report'!$AS$57</definedName>
    <definedName name="vnt1202_7_6">'Verification Report'!$AS$58</definedName>
    <definedName name="vnt1202_7_7">'Verification Report'!$AS$59</definedName>
    <definedName name="vnt1202_7_8">'Verification Report'!$AS$60</definedName>
    <definedName name="vnt1202_7_9">'Verification Report'!$AS$61</definedName>
    <definedName name="vnt1202_8_12">'Verification Report'!$AS$71</definedName>
    <definedName name="vnt1202_9">'Verification Report'!$AS$74</definedName>
    <definedName name="vnt1203_1_">'Verification Report'!$AS$109</definedName>
    <definedName name="vnt1203_10_1a">'Verification Report'!$AS$186</definedName>
    <definedName name="vnt1203_10_2">'Verification Report'!$AS$189</definedName>
    <definedName name="vnt1203_11_1">'Verification Report'!$AS$194</definedName>
    <definedName name="vnt1203_11_1_1">'Verification Report'!$AS$197</definedName>
    <definedName name="vnt1203_11_1_2">'Verification Report'!$AS$201</definedName>
    <definedName name="vnt1203_12">'Verification Report'!$AS$208</definedName>
    <definedName name="vnt1203_13_1_a">'Verification Report'!$AS$213</definedName>
    <definedName name="vnt1203_13_2">'Verification Report'!$AS$220</definedName>
    <definedName name="vnt1203_14">'Verification Report'!$AS$222</definedName>
    <definedName name="vnt1203_15_1">'Verification Report'!$AS$225</definedName>
    <definedName name="vnt1203_3">'Verification Report'!$AS$128</definedName>
    <definedName name="vnt1203_3_1">'Verification Report'!$AS$116</definedName>
    <definedName name="vnt1203_3_2">'Verification Report'!$AS$120</definedName>
    <definedName name="vnt1203_4">'Verification Report'!$AS$130</definedName>
    <definedName name="vnt1203_5_a">'Verification Report'!$AS$139</definedName>
    <definedName name="vnt1203_5_b">'Verification Report'!$AS$140</definedName>
    <definedName name="vnt1203_5_c">'Verification Report'!$AS$141</definedName>
    <definedName name="vnt1203_5_d">'Verification Report'!$AS$142</definedName>
    <definedName name="vnt1203_5_e">'Verification Report'!$AS$143</definedName>
    <definedName name="vnt1203_5_f">'Verification Report'!$AS$144</definedName>
    <definedName name="vnt1203_5_g">'Verification Report'!$AS$145</definedName>
    <definedName name="vnt1203_5_h">'Verification Report'!$AS$146</definedName>
    <definedName name="vnt1203_5_i">'Verification Report'!$AS$147</definedName>
    <definedName name="vnt1203_5_j">'Verification Report'!$AS$148</definedName>
    <definedName name="vnt1203_5_k">'Verification Report'!$AS$149</definedName>
    <definedName name="vnt1203_5_l">'Verification Report'!$AS$150</definedName>
    <definedName name="vnt1203_6_A">'Verification Report'!$AS$155</definedName>
    <definedName name="vnt1203_7">'Verification Report'!$AS$172</definedName>
    <definedName name="vnt1203_8">'Verification Report'!$AS$174</definedName>
    <definedName name="vnt1203_9">'Verification Report'!$AS$176</definedName>
    <definedName name="vnt1204_1">'Verification Report'!$AS$234</definedName>
    <definedName name="vnt1204_2">'Verification Report'!$AS$237</definedName>
    <definedName name="vnt1204_3">'Verification Report'!$AS$240</definedName>
    <definedName name="vnt1204_4">'Verification Report'!$AS$248</definedName>
    <definedName name="vnt1205_1">'Verification Report'!$AS$251</definedName>
    <definedName name="vnt1205_10">'Verification Report'!$AS$327</definedName>
    <definedName name="vnt1205_11">'Verification Report'!$AS$329</definedName>
    <definedName name="vnt1205_12_a">'Verification Report'!$AS$333</definedName>
    <definedName name="vnt1205_12_b">'Verification Report'!$AS$335</definedName>
    <definedName name="vnt1205_2_1">'Verification Report'!$AS$257</definedName>
    <definedName name="vnt1205_2_2">'Verification Report'!$AS$260</definedName>
    <definedName name="vnt1205_2_3">'Verification Report'!$AS$262</definedName>
    <definedName name="vnt1205_2_4">'Verification Report'!$AS$265</definedName>
    <definedName name="vnt1205_2_5">'Verification Report'!$AS$267</definedName>
    <definedName name="vnt1205_2_6">'Verification Report'!$AS$269</definedName>
    <definedName name="vnt1205_3_a_1">'Verification Report'!$AS$272</definedName>
    <definedName name="vnt1205_3_a_2">'Verification Report'!$AS$274</definedName>
    <definedName name="vnt1205_3_b">'Verification Report'!$AS$276</definedName>
    <definedName name="vnt1205_4_a">'Verification Report'!$AS$278</definedName>
    <definedName name="vnt1205_4_b">'Verification Report'!$AS$279</definedName>
    <definedName name="vnt1205_5">'Verification Report'!$AS$280</definedName>
    <definedName name="vnt1205_6">'Verification Report'!$AS$284</definedName>
    <definedName name="vnt1205_7_1">'Verification Report'!$AS$292</definedName>
    <definedName name="vnt1205_7_2">'Verification Report'!$AS$295</definedName>
    <definedName name="vnt1205_7_3">'Verification Report'!$AS$298</definedName>
    <definedName name="vnt1205_8">'Verification Report'!$AS$300</definedName>
    <definedName name="vnt1205_8_1">'Verification Report'!$AS$304</definedName>
    <definedName name="vnt1205_8_2">'Verification Report'!$AS$306</definedName>
    <definedName name="vnt1205_8_3">'Verification Report'!$AS$310</definedName>
    <definedName name="vnt1205_8_4">'Verification Report'!$AS$311</definedName>
    <definedName name="vnt1205_8_5">'Verification Report'!$AS$314</definedName>
    <definedName name="vnt1205_8_6">'Verification Report'!$AS$317</definedName>
    <definedName name="vnt1205_8_7">'Verification Report'!$AS$318</definedName>
    <definedName name="vnt1205_8_8">'Verification Report'!$AS$322</definedName>
    <definedName name="vnt1205_9_a">'Verification Report'!$AS$325</definedName>
    <definedName name="vnt1205_9_b">'Verification Report'!$AS$326</definedName>
    <definedName name="vnt1206_1">'Verification Report'!$AS$339</definedName>
    <definedName name="vnt1206_2">'Verification Report'!$AS$357</definedName>
    <definedName name="vsfProjectID">Overview!$G$8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48" i="16" l="1"/>
  <c r="G112" i="16"/>
  <c r="AE329" i="16" l="1"/>
  <c r="T329" i="16"/>
  <c r="CS4" i="2"/>
  <c r="U329" i="16"/>
  <c r="S292" i="16"/>
  <c r="R292" i="16" s="1"/>
  <c r="S295" i="16"/>
  <c r="R295" i="16" s="1"/>
  <c r="S298" i="16"/>
  <c r="R298" i="16" s="1"/>
  <c r="BI14" i="16"/>
  <c r="AQ152" i="16"/>
  <c r="AP152" i="16"/>
  <c r="AE152" i="16"/>
  <c r="AF152" i="16" s="1"/>
  <c r="AD152" i="16"/>
  <c r="AC152" i="16"/>
  <c r="R158" i="16"/>
  <c r="R155" i="16"/>
  <c r="S169" i="16"/>
  <c r="T292" i="16" l="1"/>
  <c r="T295" i="16"/>
  <c r="T298" i="16"/>
  <c r="F110" i="76" l="1"/>
  <c r="AQ249" i="16"/>
  <c r="AP249" i="16"/>
  <c r="S232" i="16"/>
  <c r="S249" i="16" l="1"/>
  <c r="R249" i="16" l="1"/>
  <c r="T249" i="16" l="1"/>
  <c r="AD249" i="16" s="1"/>
  <c r="AE249" i="16"/>
  <c r="AF249" i="16" s="1"/>
  <c r="AC249" i="16" l="1"/>
  <c r="AS109" i="16" l="1"/>
  <c r="AR109" i="16"/>
  <c r="AQ109" i="16"/>
  <c r="AP109" i="16"/>
  <c r="AX4" i="2"/>
  <c r="U109" i="16"/>
  <c r="S108" i="16"/>
  <c r="S109" i="16" l="1"/>
  <c r="R109" i="16" l="1"/>
  <c r="T109" i="16"/>
  <c r="AD109" i="16" s="1"/>
  <c r="AE109" i="16" l="1"/>
  <c r="AC109" i="16" s="1"/>
  <c r="AF109" i="16" l="1"/>
  <c r="G271" i="76" l="1"/>
  <c r="G272" i="76" s="1"/>
  <c r="G273" i="76" s="1"/>
  <c r="G274" i="76" s="1"/>
  <c r="G275" i="76" s="1"/>
  <c r="G276" i="76" s="1"/>
  <c r="G277" i="76" s="1"/>
  <c r="G256" i="76"/>
  <c r="G257" i="76" s="1"/>
  <c r="G258" i="76" s="1"/>
  <c r="G259" i="76" s="1"/>
  <c r="G260" i="76" s="1"/>
  <c r="G261" i="76" s="1"/>
  <c r="G262" i="76" s="1"/>
  <c r="G263" i="76" s="1"/>
  <c r="G264" i="76" s="1"/>
  <c r="G265" i="76" s="1"/>
  <c r="G266" i="76" s="1"/>
  <c r="G267" i="76" s="1"/>
  <c r="G268" i="76" s="1"/>
  <c r="G269" i="76" s="1"/>
  <c r="G270" i="76" s="1"/>
  <c r="F358" i="76"/>
  <c r="F356" i="76"/>
  <c r="F353" i="76"/>
  <c r="F351" i="76"/>
  <c r="F350" i="76"/>
  <c r="F349" i="76"/>
  <c r="F345" i="76"/>
  <c r="F343" i="76"/>
  <c r="F342" i="76"/>
  <c r="F336" i="76"/>
  <c r="F334" i="76"/>
  <c r="F330" i="76"/>
  <c r="F328" i="76"/>
  <c r="F327" i="76"/>
  <c r="F326" i="76"/>
  <c r="F323" i="76"/>
  <c r="F319" i="76"/>
  <c r="F318" i="76"/>
  <c r="F315" i="76"/>
  <c r="F312" i="76"/>
  <c r="F311" i="76"/>
  <c r="F307" i="76"/>
  <c r="F305" i="76"/>
  <c r="F299" i="76"/>
  <c r="F296" i="76"/>
  <c r="F293" i="76"/>
  <c r="F290" i="76"/>
  <c r="F289" i="76"/>
  <c r="F287" i="76"/>
  <c r="F281" i="76"/>
  <c r="F280" i="76"/>
  <c r="F279" i="76"/>
  <c r="F277" i="76"/>
  <c r="F275" i="76"/>
  <c r="F273" i="76"/>
  <c r="F270" i="76"/>
  <c r="F268" i="76"/>
  <c r="F266" i="76"/>
  <c r="F263" i="76"/>
  <c r="F261" i="76"/>
  <c r="F258" i="76"/>
  <c r="F250" i="76"/>
  <c r="F252" i="76"/>
  <c r="F248" i="76"/>
  <c r="F246" i="76"/>
  <c r="F245" i="76"/>
  <c r="F243" i="76"/>
  <c r="F238" i="76"/>
  <c r="F235" i="76"/>
  <c r="F234" i="76"/>
  <c r="F229" i="76"/>
  <c r="F227" i="76"/>
  <c r="F223" i="76"/>
  <c r="F221" i="76"/>
  <c r="F216" i="76"/>
  <c r="F214" i="76"/>
  <c r="F209" i="76"/>
  <c r="F205" i="76"/>
  <c r="F203" i="76"/>
  <c r="F198" i="76"/>
  <c r="F190" i="76"/>
  <c r="F189" i="76"/>
  <c r="F187" i="76"/>
  <c r="F177" i="76"/>
  <c r="F175" i="76"/>
  <c r="F173" i="76"/>
  <c r="F170" i="76"/>
  <c r="F159" i="76"/>
  <c r="F156" i="76"/>
  <c r="F151" i="76"/>
  <c r="F150" i="76"/>
  <c r="F149" i="76"/>
  <c r="F148" i="76"/>
  <c r="F147" i="76"/>
  <c r="F146" i="76"/>
  <c r="F145" i="76"/>
  <c r="F144" i="76"/>
  <c r="F143" i="76"/>
  <c r="F142" i="76"/>
  <c r="F141" i="76"/>
  <c r="F140" i="76"/>
  <c r="F131" i="76"/>
  <c r="F129" i="76"/>
  <c r="F127" i="76"/>
  <c r="F125" i="76"/>
  <c r="F121" i="76"/>
  <c r="F117" i="76"/>
  <c r="F107" i="76"/>
  <c r="F102" i="76"/>
  <c r="G102" i="76" s="1"/>
  <c r="G103" i="76" s="1"/>
  <c r="G104" i="76" s="1"/>
  <c r="F99" i="76"/>
  <c r="G99" i="76" s="1"/>
  <c r="G100" i="76" s="1"/>
  <c r="F98" i="76"/>
  <c r="G98" i="76" s="1"/>
  <c r="F97" i="76"/>
  <c r="G97" i="76" s="1"/>
  <c r="F96" i="76"/>
  <c r="G96" i="76" s="1"/>
  <c r="F95" i="76"/>
  <c r="G95" i="76" s="1"/>
  <c r="F81" i="76"/>
  <c r="F79" i="76"/>
  <c r="G79" i="76" s="1"/>
  <c r="G80" i="76" s="1"/>
  <c r="F75" i="76"/>
  <c r="F72" i="76"/>
  <c r="F70" i="76"/>
  <c r="G70" i="76" s="1"/>
  <c r="G71" i="76" s="1"/>
  <c r="F66" i="76"/>
  <c r="G66" i="76" s="1"/>
  <c r="G67" i="76" s="1"/>
  <c r="G68" i="76" s="1"/>
  <c r="F65" i="76"/>
  <c r="G65" i="76" s="1"/>
  <c r="F62" i="76"/>
  <c r="G62" i="76" s="1"/>
  <c r="G63" i="76" s="1"/>
  <c r="G64" i="76" s="1"/>
  <c r="F61" i="76"/>
  <c r="G61" i="76" s="1"/>
  <c r="F60" i="76"/>
  <c r="G60" i="76" s="1"/>
  <c r="F59" i="76"/>
  <c r="G59" i="76" s="1"/>
  <c r="F58" i="76"/>
  <c r="G58" i="76" s="1"/>
  <c r="F56" i="76"/>
  <c r="G56" i="76" s="1"/>
  <c r="G57" i="76" s="1"/>
  <c r="F55" i="76"/>
  <c r="G55" i="76" s="1"/>
  <c r="F54" i="76"/>
  <c r="G54" i="76" s="1"/>
  <c r="F53" i="76"/>
  <c r="G53" i="76" s="1"/>
  <c r="F44" i="76"/>
  <c r="F42" i="76"/>
  <c r="F39" i="76"/>
  <c r="F38" i="76"/>
  <c r="F36" i="76"/>
  <c r="F34" i="76"/>
  <c r="F28" i="76"/>
  <c r="G28" i="76" s="1"/>
  <c r="G29" i="76" s="1"/>
  <c r="G30" i="76" s="1"/>
  <c r="G31" i="76" s="1"/>
  <c r="G32" i="76" s="1"/>
  <c r="F24" i="76"/>
  <c r="G24" i="76" s="1"/>
  <c r="G25" i="76" s="1"/>
  <c r="G26" i="76" s="1"/>
  <c r="G27" i="76" s="1"/>
  <c r="F17" i="76"/>
  <c r="F12" i="76"/>
  <c r="G12" i="76" s="1"/>
  <c r="G13" i="76" s="1"/>
  <c r="G14" i="76" s="1"/>
  <c r="G15" i="76" s="1"/>
  <c r="G16" i="76" s="1"/>
  <c r="F9" i="76"/>
  <c r="G88" i="76" l="1"/>
  <c r="G89" i="76" s="1"/>
  <c r="G90" i="76" s="1"/>
  <c r="G91" i="76" s="1"/>
  <c r="G92" i="76" s="1"/>
  <c r="G93" i="76" s="1"/>
  <c r="G94" i="76" s="1"/>
  <c r="G69" i="76"/>
  <c r="G47" i="76" s="1"/>
  <c r="G48" i="76" s="1"/>
  <c r="G49" i="76" s="1"/>
  <c r="G50" i="76" s="1"/>
  <c r="G51" i="76" s="1"/>
  <c r="G52" i="76" s="1"/>
  <c r="AQ158" i="16" l="1"/>
  <c r="AP158" i="16"/>
  <c r="S158" i="16"/>
  <c r="AE158" i="16" s="1"/>
  <c r="AF158" i="16" s="1"/>
  <c r="S155" i="16"/>
  <c r="T158" i="16" l="1"/>
  <c r="AD158" i="16" s="1"/>
  <c r="AC158" i="16" s="1"/>
  <c r="AE98" i="16" l="1"/>
  <c r="U98" i="16"/>
  <c r="AV4" i="2" s="1"/>
  <c r="U8" i="16" l="1"/>
  <c r="T4" i="2" s="1"/>
  <c r="AQ233" i="16" l="1"/>
  <c r="AP233" i="16"/>
  <c r="AQ292" i="16"/>
  <c r="AP292" i="16"/>
  <c r="AS357" i="16"/>
  <c r="AR357" i="16"/>
  <c r="AS339" i="16"/>
  <c r="AR339" i="16"/>
  <c r="AS335" i="16"/>
  <c r="AR335" i="16"/>
  <c r="AS333" i="16"/>
  <c r="AR333" i="16"/>
  <c r="AS329" i="16"/>
  <c r="AR329" i="16"/>
  <c r="AS327" i="16"/>
  <c r="AR327" i="16"/>
  <c r="AS326" i="16"/>
  <c r="AR326" i="16"/>
  <c r="AS325" i="16"/>
  <c r="AR325" i="16"/>
  <c r="AS322" i="16"/>
  <c r="AR322" i="16"/>
  <c r="AS318" i="16"/>
  <c r="AR318" i="16"/>
  <c r="AS317" i="16"/>
  <c r="AR317" i="16"/>
  <c r="AS314" i="16"/>
  <c r="AR314" i="16"/>
  <c r="AS311" i="16"/>
  <c r="AR311" i="16"/>
  <c r="AS310" i="16"/>
  <c r="AR310" i="16"/>
  <c r="AS306" i="16"/>
  <c r="AR306" i="16"/>
  <c r="AS304" i="16"/>
  <c r="AR304" i="16"/>
  <c r="AS300" i="16"/>
  <c r="AR300" i="16"/>
  <c r="AS298" i="16"/>
  <c r="AR298" i="16"/>
  <c r="AS295" i="16"/>
  <c r="AR295" i="16"/>
  <c r="AS292" i="16"/>
  <c r="AR292" i="16"/>
  <c r="AS284" i="16"/>
  <c r="AR284" i="16"/>
  <c r="AS280" i="16"/>
  <c r="AR280" i="16"/>
  <c r="AS279" i="16"/>
  <c r="AR279" i="16"/>
  <c r="AS278" i="16"/>
  <c r="AR278" i="16"/>
  <c r="AS276" i="16"/>
  <c r="AR276" i="16"/>
  <c r="AS274" i="16"/>
  <c r="AR274" i="16"/>
  <c r="AS272" i="16"/>
  <c r="AR272" i="16"/>
  <c r="AS269" i="16"/>
  <c r="AR269" i="16"/>
  <c r="AS267" i="16"/>
  <c r="AR267" i="16"/>
  <c r="AS265" i="16"/>
  <c r="AR265" i="16"/>
  <c r="AS262" i="16"/>
  <c r="AR262" i="16"/>
  <c r="AS260" i="16"/>
  <c r="AR260" i="16"/>
  <c r="AS257" i="16"/>
  <c r="AR257" i="16"/>
  <c r="AS251" i="16"/>
  <c r="AR251" i="16"/>
  <c r="AS248" i="16"/>
  <c r="AR248" i="16"/>
  <c r="AS240" i="16"/>
  <c r="AR240" i="16"/>
  <c r="AS237" i="16"/>
  <c r="AR237" i="16"/>
  <c r="AS234" i="16"/>
  <c r="AR234" i="16"/>
  <c r="AS225" i="16"/>
  <c r="AR225" i="16"/>
  <c r="AS222" i="16"/>
  <c r="AR222" i="16"/>
  <c r="AS220" i="16"/>
  <c r="AR220" i="16"/>
  <c r="AS213" i="16"/>
  <c r="AR213" i="16"/>
  <c r="AS208" i="16"/>
  <c r="AR208" i="16"/>
  <c r="AS201" i="16"/>
  <c r="AR201" i="16"/>
  <c r="AS197" i="16"/>
  <c r="AR197" i="16"/>
  <c r="AS194" i="16"/>
  <c r="AR194" i="16"/>
  <c r="AS189" i="16"/>
  <c r="AR189" i="16"/>
  <c r="AS186" i="16"/>
  <c r="AR186" i="16"/>
  <c r="AS176" i="16"/>
  <c r="AR176" i="16"/>
  <c r="AS174" i="16"/>
  <c r="AR174" i="16"/>
  <c r="AS172" i="16"/>
  <c r="AR172" i="16"/>
  <c r="AS155" i="16"/>
  <c r="AR155" i="16"/>
  <c r="AS150" i="16"/>
  <c r="AR150" i="16"/>
  <c r="AS149" i="16"/>
  <c r="AR149" i="16"/>
  <c r="AS148" i="16"/>
  <c r="AR148" i="16"/>
  <c r="AS147" i="16"/>
  <c r="AR147" i="16"/>
  <c r="AS146" i="16"/>
  <c r="AR146" i="16"/>
  <c r="AS145" i="16"/>
  <c r="AR145" i="16"/>
  <c r="AS144" i="16"/>
  <c r="AR144" i="16"/>
  <c r="AS143" i="16"/>
  <c r="AR143" i="16"/>
  <c r="AS142" i="16"/>
  <c r="AR142" i="16"/>
  <c r="AS141" i="16"/>
  <c r="AR141" i="16"/>
  <c r="AS140" i="16"/>
  <c r="AR140" i="16"/>
  <c r="AS139" i="16"/>
  <c r="AR139" i="16"/>
  <c r="AS130" i="16"/>
  <c r="AR130" i="16"/>
  <c r="AS128" i="16"/>
  <c r="AR128" i="16"/>
  <c r="AS120" i="16"/>
  <c r="AR120" i="16"/>
  <c r="AS116" i="16"/>
  <c r="AR116" i="16"/>
  <c r="AS101" i="16"/>
  <c r="AR101" i="16"/>
  <c r="AS98" i="16"/>
  <c r="AR98" i="16"/>
  <c r="AS97" i="16"/>
  <c r="AR97" i="16"/>
  <c r="AS96" i="16"/>
  <c r="AR96" i="16"/>
  <c r="AS95" i="16"/>
  <c r="AR95" i="16"/>
  <c r="AS94" i="16"/>
  <c r="AR94" i="16"/>
  <c r="AS80" i="16"/>
  <c r="AR80" i="16"/>
  <c r="AS78" i="16"/>
  <c r="AR78" i="16"/>
  <c r="AS74" i="16"/>
  <c r="AR74" i="16"/>
  <c r="AS71" i="16"/>
  <c r="AR71" i="16"/>
  <c r="AS69" i="16"/>
  <c r="AR69" i="16"/>
  <c r="AS65" i="16"/>
  <c r="AR65" i="16"/>
  <c r="AS64" i="16"/>
  <c r="AR64" i="16"/>
  <c r="AS61" i="16"/>
  <c r="AR61" i="16"/>
  <c r="AS60" i="16"/>
  <c r="AR60" i="16"/>
  <c r="AS59" i="16"/>
  <c r="AR59" i="16"/>
  <c r="AS58" i="16"/>
  <c r="AR58" i="16"/>
  <c r="AS57" i="16"/>
  <c r="AR57" i="16"/>
  <c r="AS55" i="16"/>
  <c r="AR55" i="16"/>
  <c r="AS54" i="16"/>
  <c r="AR54" i="16"/>
  <c r="AS53" i="16"/>
  <c r="AR53" i="16"/>
  <c r="AS52" i="16"/>
  <c r="AR52" i="16"/>
  <c r="AS43" i="16"/>
  <c r="AR43" i="16"/>
  <c r="AS41" i="16"/>
  <c r="AR41" i="16"/>
  <c r="AS38" i="16"/>
  <c r="AR38" i="16"/>
  <c r="AS37" i="16"/>
  <c r="AR37" i="16"/>
  <c r="AS35" i="16"/>
  <c r="AR35" i="16"/>
  <c r="AS33" i="16"/>
  <c r="AR33" i="16"/>
  <c r="AS27" i="16"/>
  <c r="AR27" i="16"/>
  <c r="AS23" i="16"/>
  <c r="AR23" i="16"/>
  <c r="AS16" i="16"/>
  <c r="AR16" i="16"/>
  <c r="AR11" i="16"/>
  <c r="AS8" i="16"/>
  <c r="AS11" i="16"/>
  <c r="R9" i="16"/>
  <c r="AE8" i="16" l="1"/>
  <c r="AQ169" i="16"/>
  <c r="AP169" i="16"/>
  <c r="AQ186" i="16"/>
  <c r="AP186" i="16"/>
  <c r="AQ188" i="16"/>
  <c r="AP188" i="16"/>
  <c r="AQ204" i="16"/>
  <c r="AP204" i="16"/>
  <c r="AQ202" i="16"/>
  <c r="AP202" i="16"/>
  <c r="AQ213" i="16"/>
  <c r="AP213" i="16"/>
  <c r="AQ215" i="16"/>
  <c r="AP215" i="16"/>
  <c r="AQ220" i="16"/>
  <c r="AP220" i="16"/>
  <c r="AQ228" i="16"/>
  <c r="AP228" i="16"/>
  <c r="AQ226" i="16"/>
  <c r="AP226" i="16"/>
  <c r="AR8" i="16"/>
  <c r="C14" i="18" l="1"/>
  <c r="C12" i="18"/>
  <c r="C10" i="18"/>
  <c r="C8" i="18"/>
  <c r="C12" i="17"/>
  <c r="C8" i="17"/>
  <c r="AC83" i="17" l="1"/>
  <c r="P83" i="17" s="1"/>
  <c r="H112" i="18"/>
  <c r="F112" i="18"/>
  <c r="D112" i="18"/>
  <c r="H111" i="18"/>
  <c r="F111" i="18"/>
  <c r="D111" i="18"/>
  <c r="H110" i="18"/>
  <c r="F110" i="18"/>
  <c r="D110" i="18"/>
  <c r="H109" i="18"/>
  <c r="F109" i="18"/>
  <c r="D109" i="18"/>
  <c r="H108" i="18"/>
  <c r="F108" i="18"/>
  <c r="D108" i="18"/>
  <c r="H107" i="18"/>
  <c r="F107" i="18"/>
  <c r="D107" i="18"/>
  <c r="H106" i="18"/>
  <c r="F106" i="18"/>
  <c r="D106" i="18"/>
  <c r="H105" i="18"/>
  <c r="F105" i="18"/>
  <c r="D105" i="18"/>
  <c r="H104" i="18"/>
  <c r="F104" i="18"/>
  <c r="D104" i="18"/>
  <c r="H103" i="18"/>
  <c r="F103" i="18"/>
  <c r="D103" i="18"/>
  <c r="H102" i="18"/>
  <c r="F102" i="18"/>
  <c r="D102" i="18"/>
  <c r="H101" i="18"/>
  <c r="F101" i="18"/>
  <c r="D101" i="18"/>
  <c r="H100" i="18"/>
  <c r="F100" i="18"/>
  <c r="D100" i="18"/>
  <c r="H99" i="18"/>
  <c r="F99" i="18"/>
  <c r="D99" i="18"/>
  <c r="H98" i="18"/>
  <c r="F98" i="18"/>
  <c r="D98" i="18"/>
  <c r="H97" i="18"/>
  <c r="F97" i="18"/>
  <c r="D97" i="18"/>
  <c r="H96" i="18"/>
  <c r="F96" i="18"/>
  <c r="D96" i="18"/>
  <c r="H95" i="18"/>
  <c r="F95" i="18"/>
  <c r="D95" i="18"/>
  <c r="H94" i="18"/>
  <c r="F94" i="18"/>
  <c r="D94" i="18"/>
  <c r="H93" i="18"/>
  <c r="F93" i="18"/>
  <c r="D93" i="18"/>
  <c r="F84" i="18"/>
  <c r="F85" i="18"/>
  <c r="F86" i="18"/>
  <c r="F87" i="18"/>
  <c r="F88" i="18"/>
  <c r="F89" i="18"/>
  <c r="F90" i="18"/>
  <c r="F91" i="18"/>
  <c r="F92" i="18"/>
  <c r="F83" i="18"/>
  <c r="Q83" i="17" l="1"/>
  <c r="J83" i="17"/>
  <c r="V83" i="17"/>
  <c r="AP83" i="18"/>
  <c r="AI83" i="18" s="1"/>
  <c r="AJ83" i="18" s="1"/>
  <c r="K83" i="17"/>
  <c r="W83" i="17"/>
  <c r="AC112" i="17"/>
  <c r="AC111" i="17"/>
  <c r="AC110" i="17"/>
  <c r="AC109" i="17"/>
  <c r="AC108" i="17"/>
  <c r="AC107" i="17"/>
  <c r="AC106" i="17"/>
  <c r="AC105" i="17"/>
  <c r="AC104" i="17"/>
  <c r="AC103" i="17"/>
  <c r="AC102" i="17"/>
  <c r="AC101" i="17"/>
  <c r="AC100" i="17"/>
  <c r="AC99" i="17"/>
  <c r="AC98" i="17"/>
  <c r="AC97" i="17"/>
  <c r="AC96" i="17"/>
  <c r="AC95" i="17"/>
  <c r="AC94" i="17"/>
  <c r="AC93" i="17"/>
  <c r="AC92" i="17"/>
  <c r="AC91" i="17"/>
  <c r="AC90" i="17"/>
  <c r="AC89" i="17"/>
  <c r="AC88" i="17"/>
  <c r="AC87" i="17"/>
  <c r="AC86" i="17"/>
  <c r="AC85" i="17"/>
  <c r="AC84" i="17"/>
  <c r="AC83" i="18" l="1"/>
  <c r="AD83" i="18" s="1"/>
  <c r="K83" i="18"/>
  <c r="AH83" i="18"/>
  <c r="AB111" i="17"/>
  <c r="K111" i="17"/>
  <c r="Q111" i="17"/>
  <c r="J111" i="17"/>
  <c r="W111" i="17"/>
  <c r="AP111" i="18"/>
  <c r="V111" i="17"/>
  <c r="P111" i="17"/>
  <c r="W112" i="17"/>
  <c r="Q112" i="17"/>
  <c r="R112" i="17" s="1"/>
  <c r="AP112" i="18"/>
  <c r="K112" i="17"/>
  <c r="J112" i="17"/>
  <c r="V112" i="17"/>
  <c r="P112" i="17"/>
  <c r="J105" i="17"/>
  <c r="K105" i="17"/>
  <c r="V105" i="17"/>
  <c r="P105" i="17"/>
  <c r="W105" i="17"/>
  <c r="Q105" i="17"/>
  <c r="R105" i="17" s="1"/>
  <c r="AP105" i="18"/>
  <c r="AB83" i="18"/>
  <c r="W88" i="17"/>
  <c r="Q88" i="17"/>
  <c r="K88" i="17"/>
  <c r="J88" i="17"/>
  <c r="P88" i="17"/>
  <c r="V88" i="17"/>
  <c r="J89" i="17"/>
  <c r="V89" i="17"/>
  <c r="P89" i="17"/>
  <c r="W89" i="17"/>
  <c r="Q89" i="17"/>
  <c r="R89" i="17" s="1"/>
  <c r="K89" i="17"/>
  <c r="W104" i="17"/>
  <c r="Q104" i="17"/>
  <c r="R104" i="17" s="1"/>
  <c r="P104" i="17"/>
  <c r="K104" i="17"/>
  <c r="AP104" i="18"/>
  <c r="J104" i="17"/>
  <c r="V104" i="17"/>
  <c r="AB90" i="17"/>
  <c r="V90" i="17"/>
  <c r="P90" i="17"/>
  <c r="W90" i="17"/>
  <c r="Q90" i="17"/>
  <c r="R90" i="17" s="1"/>
  <c r="J90" i="17"/>
  <c r="K90" i="17"/>
  <c r="J97" i="17"/>
  <c r="V97" i="17"/>
  <c r="P97" i="17"/>
  <c r="AP97" i="18"/>
  <c r="W97" i="17"/>
  <c r="Q97" i="17"/>
  <c r="R97" i="17" s="1"/>
  <c r="K97" i="17"/>
  <c r="K91" i="17"/>
  <c r="W91" i="17"/>
  <c r="Q91" i="17"/>
  <c r="R91" i="17" s="1"/>
  <c r="J91" i="17"/>
  <c r="V91" i="17"/>
  <c r="P91" i="17"/>
  <c r="AB98" i="17"/>
  <c r="J98" i="17"/>
  <c r="V98" i="17"/>
  <c r="P98" i="17"/>
  <c r="W98" i="17"/>
  <c r="Q98" i="17"/>
  <c r="R98" i="17" s="1"/>
  <c r="AP98" i="18"/>
  <c r="K98" i="17"/>
  <c r="AB106" i="17"/>
  <c r="AP106" i="18"/>
  <c r="V106" i="17"/>
  <c r="P106" i="17"/>
  <c r="W106" i="17"/>
  <c r="Q106" i="17"/>
  <c r="R106" i="17" s="1"/>
  <c r="J106" i="17"/>
  <c r="K106" i="17"/>
  <c r="W96" i="17"/>
  <c r="Q96" i="17"/>
  <c r="R96" i="17" s="1"/>
  <c r="K96" i="17"/>
  <c r="P96" i="17"/>
  <c r="J96" i="17"/>
  <c r="V96" i="17"/>
  <c r="AP96" i="18"/>
  <c r="W92" i="17"/>
  <c r="Q92" i="17"/>
  <c r="R92" i="17" s="1"/>
  <c r="K92" i="17"/>
  <c r="J92" i="17"/>
  <c r="V92" i="17"/>
  <c r="P92" i="17"/>
  <c r="W108" i="17"/>
  <c r="Q108" i="17"/>
  <c r="R108" i="17" s="1"/>
  <c r="V108" i="17"/>
  <c r="K108" i="17"/>
  <c r="AP108" i="18"/>
  <c r="J108" i="17"/>
  <c r="P108" i="17"/>
  <c r="AP103" i="18"/>
  <c r="K103" i="17"/>
  <c r="J103" i="17"/>
  <c r="Q103" i="17"/>
  <c r="R103" i="17" s="1"/>
  <c r="V103" i="17"/>
  <c r="P103" i="17"/>
  <c r="W103" i="17"/>
  <c r="W107" i="17"/>
  <c r="K107" i="17"/>
  <c r="Q107" i="17"/>
  <c r="R107" i="17" s="1"/>
  <c r="J107" i="17"/>
  <c r="V107" i="17"/>
  <c r="P107" i="17"/>
  <c r="AP107" i="18"/>
  <c r="J85" i="17"/>
  <c r="V85" i="17"/>
  <c r="P85" i="17"/>
  <c r="K85" i="17"/>
  <c r="W85" i="17"/>
  <c r="Q85" i="17"/>
  <c r="R85" i="17" s="1"/>
  <c r="W100" i="17"/>
  <c r="Q100" i="17"/>
  <c r="R100" i="17" s="1"/>
  <c r="K100" i="17"/>
  <c r="V100" i="17"/>
  <c r="J100" i="17"/>
  <c r="P100" i="17"/>
  <c r="AP100" i="18"/>
  <c r="AB94" i="17"/>
  <c r="J94" i="17"/>
  <c r="V94" i="17"/>
  <c r="P94" i="17"/>
  <c r="W94" i="17"/>
  <c r="Q94" i="17"/>
  <c r="R94" i="17" s="1"/>
  <c r="K94" i="17"/>
  <c r="AP94" i="18"/>
  <c r="J101" i="17"/>
  <c r="AP101" i="18"/>
  <c r="V101" i="17"/>
  <c r="P101" i="17"/>
  <c r="W101" i="17"/>
  <c r="Q101" i="17"/>
  <c r="R101" i="17" s="1"/>
  <c r="K101" i="17"/>
  <c r="J109" i="17"/>
  <c r="V109" i="17"/>
  <c r="P109" i="17"/>
  <c r="K109" i="17"/>
  <c r="W109" i="17"/>
  <c r="Q109" i="17"/>
  <c r="R109" i="17" s="1"/>
  <c r="AP109" i="18"/>
  <c r="K95" i="17"/>
  <c r="AP95" i="18"/>
  <c r="W95" i="17"/>
  <c r="J95" i="17"/>
  <c r="V95" i="17"/>
  <c r="P95" i="17"/>
  <c r="Q95" i="17"/>
  <c r="R95" i="17" s="1"/>
  <c r="Q99" i="17"/>
  <c r="R99" i="17" s="1"/>
  <c r="AP99" i="18"/>
  <c r="K99" i="17"/>
  <c r="J99" i="17"/>
  <c r="W99" i="17"/>
  <c r="V99" i="17"/>
  <c r="P99" i="17"/>
  <c r="J93" i="17"/>
  <c r="V93" i="17"/>
  <c r="P93" i="17"/>
  <c r="W93" i="17"/>
  <c r="Q93" i="17"/>
  <c r="R93" i="17" s="1"/>
  <c r="AP93" i="18"/>
  <c r="K93" i="17"/>
  <c r="J86" i="17"/>
  <c r="V86" i="17"/>
  <c r="P86" i="17"/>
  <c r="W86" i="17"/>
  <c r="Q86" i="17"/>
  <c r="R86" i="17" s="1"/>
  <c r="K86" i="17"/>
  <c r="Q87" i="17"/>
  <c r="R87" i="17" s="1"/>
  <c r="K87" i="17"/>
  <c r="J87" i="17"/>
  <c r="V87" i="17"/>
  <c r="P87" i="17"/>
  <c r="W87" i="17"/>
  <c r="AB95" i="17"/>
  <c r="AB102" i="17"/>
  <c r="V102" i="17"/>
  <c r="P102" i="17"/>
  <c r="W102" i="17"/>
  <c r="Q102" i="17"/>
  <c r="AP102" i="18"/>
  <c r="K102" i="17"/>
  <c r="J102" i="17"/>
  <c r="AB110" i="17"/>
  <c r="P110" i="17"/>
  <c r="J110" i="17"/>
  <c r="AP110" i="18"/>
  <c r="V110" i="17"/>
  <c r="W110" i="17"/>
  <c r="Q110" i="17"/>
  <c r="R110" i="17" s="1"/>
  <c r="K110" i="17"/>
  <c r="AB83" i="17"/>
  <c r="P84" i="17"/>
  <c r="Q84" i="17"/>
  <c r="R84" i="17" s="1"/>
  <c r="K84" i="17"/>
  <c r="J84" i="17"/>
  <c r="V84" i="17"/>
  <c r="W84" i="17"/>
  <c r="Q83" i="18"/>
  <c r="P83" i="18"/>
  <c r="J83" i="18"/>
  <c r="AB109" i="17"/>
  <c r="AB93" i="17"/>
  <c r="AB107" i="17"/>
  <c r="AB91" i="17"/>
  <c r="AB84" i="17"/>
  <c r="AB89" i="17"/>
  <c r="AB105" i="17"/>
  <c r="AB85" i="17"/>
  <c r="AB101" i="17"/>
  <c r="AB112" i="17"/>
  <c r="AB97" i="17"/>
  <c r="AB87" i="17"/>
  <c r="AB103" i="17"/>
  <c r="AB99" i="17"/>
  <c r="AB86" i="17"/>
  <c r="AB92" i="17"/>
  <c r="AB96" i="17"/>
  <c r="AB100" i="17"/>
  <c r="AB104" i="17"/>
  <c r="AB108" i="17"/>
  <c r="AB88" i="17"/>
  <c r="R111" i="17"/>
  <c r="R102" i="17"/>
  <c r="R88" i="17"/>
  <c r="R83" i="17"/>
  <c r="X4" i="16"/>
  <c r="X3" i="16"/>
  <c r="F83" i="17"/>
  <c r="AC107" i="18" l="1"/>
  <c r="AD107" i="18" s="1"/>
  <c r="P107" i="18"/>
  <c r="AH107" i="18"/>
  <c r="K107" i="18"/>
  <c r="L107" i="18" s="1"/>
  <c r="AI107" i="18"/>
  <c r="AJ107" i="18" s="1"/>
  <c r="Q107" i="18"/>
  <c r="R107" i="18" s="1"/>
  <c r="AB107" i="18"/>
  <c r="J107" i="18"/>
  <c r="Q93" i="18"/>
  <c r="R93" i="18" s="1"/>
  <c r="AI93" i="18"/>
  <c r="AJ93" i="18" s="1"/>
  <c r="AC93" i="18"/>
  <c r="AD93" i="18" s="1"/>
  <c r="AH93" i="18"/>
  <c r="J93" i="18"/>
  <c r="P93" i="18"/>
  <c r="K93" i="18"/>
  <c r="L93" i="18" s="1"/>
  <c r="AB93" i="18"/>
  <c r="Q105" i="18"/>
  <c r="R105" i="18" s="1"/>
  <c r="AH105" i="18"/>
  <c r="AB105" i="18"/>
  <c r="J105" i="18"/>
  <c r="AC105" i="18"/>
  <c r="AD105" i="18" s="1"/>
  <c r="P105" i="18"/>
  <c r="K105" i="18"/>
  <c r="L105" i="18" s="1"/>
  <c r="AI105" i="18"/>
  <c r="AJ105" i="18" s="1"/>
  <c r="AC111" i="18"/>
  <c r="AD111" i="18" s="1"/>
  <c r="K111" i="18"/>
  <c r="L111" i="18" s="1"/>
  <c r="AB111" i="18"/>
  <c r="AH111" i="18"/>
  <c r="P111" i="18"/>
  <c r="AI111" i="18"/>
  <c r="AJ111" i="18" s="1"/>
  <c r="Q111" i="18"/>
  <c r="R111" i="18" s="1"/>
  <c r="J111" i="18"/>
  <c r="Q95" i="18"/>
  <c r="R95" i="18" s="1"/>
  <c r="AB95" i="18"/>
  <c r="AI95" i="18"/>
  <c r="AJ95" i="18" s="1"/>
  <c r="K95" i="18"/>
  <c r="L95" i="18" s="1"/>
  <c r="J95" i="18"/>
  <c r="AH95" i="18"/>
  <c r="P95" i="18"/>
  <c r="AC95" i="18"/>
  <c r="AD95" i="18" s="1"/>
  <c r="Q94" i="18"/>
  <c r="R94" i="18" s="1"/>
  <c r="K94" i="18"/>
  <c r="L94" i="18" s="1"/>
  <c r="AC94" i="18"/>
  <c r="AD94" i="18" s="1"/>
  <c r="AI94" i="18"/>
  <c r="AJ94" i="18" s="1"/>
  <c r="AH94" i="18"/>
  <c r="J94" i="18"/>
  <c r="P94" i="18"/>
  <c r="AB94" i="18"/>
  <c r="AC100" i="18"/>
  <c r="AD100" i="18" s="1"/>
  <c r="AI100" i="18"/>
  <c r="AJ100" i="18" s="1"/>
  <c r="J100" i="18"/>
  <c r="AB100" i="18"/>
  <c r="K100" i="18"/>
  <c r="L100" i="18" s="1"/>
  <c r="P100" i="18"/>
  <c r="AH100" i="18"/>
  <c r="Q100" i="18"/>
  <c r="R100" i="18" s="1"/>
  <c r="AC96" i="18"/>
  <c r="AD96" i="18" s="1"/>
  <c r="AB96" i="18"/>
  <c r="AH96" i="18"/>
  <c r="J96" i="18"/>
  <c r="Q96" i="18"/>
  <c r="R96" i="18" s="1"/>
  <c r="K96" i="18"/>
  <c r="L96" i="18" s="1"/>
  <c r="AI96" i="18"/>
  <c r="AJ96" i="18" s="1"/>
  <c r="P96" i="18"/>
  <c r="Q98" i="18"/>
  <c r="R98" i="18" s="1"/>
  <c r="AB98" i="18"/>
  <c r="AH98" i="18"/>
  <c r="AC98" i="18"/>
  <c r="AD98" i="18" s="1"/>
  <c r="AI98" i="18"/>
  <c r="AJ98" i="18" s="1"/>
  <c r="J98" i="18"/>
  <c r="K98" i="18"/>
  <c r="L98" i="18" s="1"/>
  <c r="P98" i="18"/>
  <c r="Q97" i="18"/>
  <c r="R97" i="18" s="1"/>
  <c r="P97" i="18"/>
  <c r="AI97" i="18"/>
  <c r="AJ97" i="18" s="1"/>
  <c r="J97" i="18"/>
  <c r="AH97" i="18"/>
  <c r="AC97" i="18"/>
  <c r="AD97" i="18" s="1"/>
  <c r="K97" i="18"/>
  <c r="L97" i="18" s="1"/>
  <c r="AB97" i="18"/>
  <c r="Q104" i="18"/>
  <c r="R104" i="18" s="1"/>
  <c r="AI104" i="18"/>
  <c r="AJ104" i="18" s="1"/>
  <c r="AH104" i="18"/>
  <c r="K104" i="18"/>
  <c r="L104" i="18" s="1"/>
  <c r="AC104" i="18"/>
  <c r="AD104" i="18" s="1"/>
  <c r="J104" i="18"/>
  <c r="AB104" i="18"/>
  <c r="P104" i="18"/>
  <c r="Q99" i="18"/>
  <c r="R99" i="18" s="1"/>
  <c r="AC99" i="18"/>
  <c r="AD99" i="18" s="1"/>
  <c r="AI99" i="18"/>
  <c r="AJ99" i="18" s="1"/>
  <c r="J99" i="18"/>
  <c r="AH99" i="18"/>
  <c r="AB99" i="18"/>
  <c r="P99" i="18"/>
  <c r="K99" i="18"/>
  <c r="L99" i="18" s="1"/>
  <c r="Q108" i="18"/>
  <c r="R108" i="18" s="1"/>
  <c r="AH108" i="18"/>
  <c r="J108" i="18"/>
  <c r="AB108" i="18"/>
  <c r="K108" i="18"/>
  <c r="L108" i="18" s="1"/>
  <c r="AC108" i="18"/>
  <c r="AD108" i="18" s="1"/>
  <c r="AI108" i="18"/>
  <c r="AJ108" i="18" s="1"/>
  <c r="P108" i="18"/>
  <c r="Q102" i="18"/>
  <c r="R102" i="18" s="1"/>
  <c r="AH102" i="18"/>
  <c r="P102" i="18"/>
  <c r="AC102" i="18"/>
  <c r="AD102" i="18" s="1"/>
  <c r="K102" i="18"/>
  <c r="L102" i="18" s="1"/>
  <c r="J102" i="18"/>
  <c r="AI102" i="18"/>
  <c r="AJ102" i="18" s="1"/>
  <c r="AB102" i="18"/>
  <c r="Q109" i="18"/>
  <c r="R109" i="18" s="1"/>
  <c r="AH109" i="18"/>
  <c r="P109" i="18"/>
  <c r="AB109" i="18"/>
  <c r="K109" i="18"/>
  <c r="L109" i="18" s="1"/>
  <c r="J109" i="18"/>
  <c r="AI109" i="18"/>
  <c r="AJ109" i="18" s="1"/>
  <c r="AC109" i="18"/>
  <c r="AD109" i="18" s="1"/>
  <c r="AC103" i="18"/>
  <c r="AD103" i="18" s="1"/>
  <c r="AI103" i="18"/>
  <c r="AJ103" i="18" s="1"/>
  <c r="Q103" i="18"/>
  <c r="R103" i="18" s="1"/>
  <c r="J103" i="18"/>
  <c r="AB103" i="18"/>
  <c r="P103" i="18"/>
  <c r="K103" i="18"/>
  <c r="L103" i="18" s="1"/>
  <c r="AH103" i="18"/>
  <c r="AI112" i="18"/>
  <c r="AJ112" i="18" s="1"/>
  <c r="AH112" i="18"/>
  <c r="AB112" i="18"/>
  <c r="J112" i="18"/>
  <c r="K112" i="18"/>
  <c r="L112" i="18" s="1"/>
  <c r="Q112" i="18"/>
  <c r="R112" i="18" s="1"/>
  <c r="P112" i="18"/>
  <c r="AC112" i="18"/>
  <c r="AD112" i="18" s="1"/>
  <c r="AI106" i="18"/>
  <c r="AJ106" i="18" s="1"/>
  <c r="K106" i="18"/>
  <c r="L106" i="18" s="1"/>
  <c r="AH106" i="18"/>
  <c r="AB106" i="18"/>
  <c r="Q106" i="18"/>
  <c r="R106" i="18" s="1"/>
  <c r="AC106" i="18"/>
  <c r="AD106" i="18" s="1"/>
  <c r="P106" i="18"/>
  <c r="J106" i="18"/>
  <c r="Q101" i="18"/>
  <c r="R101" i="18" s="1"/>
  <c r="AI101" i="18"/>
  <c r="AJ101" i="18" s="1"/>
  <c r="K101" i="18"/>
  <c r="L101" i="18" s="1"/>
  <c r="J101" i="18"/>
  <c r="AH101" i="18"/>
  <c r="P101" i="18"/>
  <c r="AB101" i="18"/>
  <c r="AC101" i="18"/>
  <c r="AD101" i="18" s="1"/>
  <c r="AI110" i="18"/>
  <c r="AJ110" i="18" s="1"/>
  <c r="J110" i="18"/>
  <c r="P110" i="18"/>
  <c r="K110" i="18"/>
  <c r="L110" i="18" s="1"/>
  <c r="AB110" i="18"/>
  <c r="AH110" i="18"/>
  <c r="Q110" i="18"/>
  <c r="R110" i="18" s="1"/>
  <c r="AC110" i="18"/>
  <c r="AD110" i="18" s="1"/>
  <c r="S130" i="16"/>
  <c r="R83" i="18" l="1"/>
  <c r="L108" i="17"/>
  <c r="L94" i="17"/>
  <c r="L111" i="17"/>
  <c r="L107" i="17"/>
  <c r="L103" i="17"/>
  <c r="L99" i="17"/>
  <c r="L95" i="17"/>
  <c r="L91" i="17"/>
  <c r="L87" i="17"/>
  <c r="L83" i="17"/>
  <c r="L110" i="17"/>
  <c r="L106" i="17"/>
  <c r="L102" i="17"/>
  <c r="L98" i="17"/>
  <c r="L86" i="17"/>
  <c r="L109" i="17"/>
  <c r="L105" i="17"/>
  <c r="L101" i="17"/>
  <c r="L97" i="17"/>
  <c r="L93" i="17"/>
  <c r="L89" i="17"/>
  <c r="L85" i="17"/>
  <c r="L112" i="17"/>
  <c r="L104" i="17"/>
  <c r="L100" i="17"/>
  <c r="L96" i="17"/>
  <c r="L92" i="17"/>
  <c r="L88" i="17"/>
  <c r="L84" i="17"/>
  <c r="L90" i="17"/>
  <c r="AE355" i="16"/>
  <c r="AE350" i="16"/>
  <c r="U355" i="16"/>
  <c r="CW4" i="2" s="1"/>
  <c r="U350" i="16"/>
  <c r="CV4" i="2" s="1"/>
  <c r="AE251" i="16" l="1"/>
  <c r="U251" i="16"/>
  <c r="BS4" i="2" s="1"/>
  <c r="U150" i="16" l="1"/>
  <c r="BK4" i="2" s="1"/>
  <c r="U149" i="16"/>
  <c r="BJ4" i="2" s="1"/>
  <c r="U148" i="16"/>
  <c r="BI4" i="2" s="1"/>
  <c r="U147" i="16"/>
  <c r="BH4" i="2" s="1"/>
  <c r="U146" i="16"/>
  <c r="BG4" i="2" s="1"/>
  <c r="U145" i="16"/>
  <c r="BF4" i="2" s="1"/>
  <c r="U144" i="16"/>
  <c r="BE4" i="2" s="1"/>
  <c r="U143" i="16"/>
  <c r="BD4" i="2" s="1"/>
  <c r="U142" i="16"/>
  <c r="BC4" i="2" s="1"/>
  <c r="U141" i="16"/>
  <c r="BB4" i="2" s="1"/>
  <c r="U140" i="16"/>
  <c r="BA4" i="2" s="1"/>
  <c r="U139" i="16"/>
  <c r="AZ4" i="2" s="1"/>
  <c r="U106" i="16" l="1"/>
  <c r="AP106" i="16"/>
  <c r="AQ106" i="16"/>
  <c r="AE213" i="16" l="1"/>
  <c r="AF213" i="16" s="1"/>
  <c r="AE295" i="16" l="1"/>
  <c r="AF295" i="16" s="1"/>
  <c r="AD295" i="16"/>
  <c r="AE292" i="16"/>
  <c r="AF292" i="16" s="1"/>
  <c r="AD292" i="16"/>
  <c r="AE215" i="16"/>
  <c r="AF215" i="16" s="1"/>
  <c r="AC295" i="16" l="1"/>
  <c r="AC292" i="16"/>
  <c r="S326" i="16"/>
  <c r="T326" i="16" s="1"/>
  <c r="S325" i="16"/>
  <c r="T325" i="16" s="1"/>
  <c r="AE280" i="16"/>
  <c r="AF280" i="16" s="1"/>
  <c r="AD280" i="16"/>
  <c r="U280" i="16"/>
  <c r="CC4" i="2" s="1"/>
  <c r="S276" i="16"/>
  <c r="S274" i="16"/>
  <c r="S272" i="16"/>
  <c r="E23" i="7"/>
  <c r="E21" i="7"/>
  <c r="R274" i="16" l="1"/>
  <c r="R272" i="16"/>
  <c r="AC280" i="16"/>
  <c r="AE357" i="16"/>
  <c r="AE352" i="16"/>
  <c r="AE349" i="16"/>
  <c r="AE348" i="16"/>
  <c r="AE344" i="16"/>
  <c r="AE342" i="16"/>
  <c r="AE341" i="16"/>
  <c r="AE298" i="16"/>
  <c r="AE279" i="16"/>
  <c r="AE278" i="16"/>
  <c r="AE101" i="16"/>
  <c r="AE71" i="16"/>
  <c r="AE23" i="16"/>
  <c r="AE16" i="16"/>
  <c r="AE11" i="16"/>
  <c r="C14" i="17" l="1"/>
  <c r="C10" i="17"/>
  <c r="AY40" i="16" l="1"/>
  <c r="AX11" i="16"/>
  <c r="AX12" i="16"/>
  <c r="AX13" i="16"/>
  <c r="AX14" i="16"/>
  <c r="AX15" i="16"/>
  <c r="AX16" i="16"/>
  <c r="AX18" i="16"/>
  <c r="AX20" i="16"/>
  <c r="AX21" i="16"/>
  <c r="AX22" i="16"/>
  <c r="AX23" i="16"/>
  <c r="AX24" i="16"/>
  <c r="AX25" i="16"/>
  <c r="AX26" i="16"/>
  <c r="AX27" i="16"/>
  <c r="AX28" i="16"/>
  <c r="AX30" i="16"/>
  <c r="AX31" i="16"/>
  <c r="AX32" i="16"/>
  <c r="AX33" i="16"/>
  <c r="AX34" i="16"/>
  <c r="AX35" i="16"/>
  <c r="AX36" i="16"/>
  <c r="AX38" i="16"/>
  <c r="AX40" i="16"/>
  <c r="AX9" i="16"/>
  <c r="R276" i="16" l="1"/>
  <c r="S214" i="16"/>
  <c r="X99" i="17" l="1"/>
  <c r="X101" i="17"/>
  <c r="X87" i="17"/>
  <c r="X110" i="17"/>
  <c r="X91" i="17"/>
  <c r="X93" i="17"/>
  <c r="X108" i="17"/>
  <c r="X102" i="17"/>
  <c r="X111" i="17"/>
  <c r="X100" i="17"/>
  <c r="X94" i="17"/>
  <c r="X92" i="17"/>
  <c r="X86" i="17"/>
  <c r="X104" i="17"/>
  <c r="X84" i="17"/>
  <c r="X109" i="17"/>
  <c r="X89" i="17"/>
  <c r="X85" i="17"/>
  <c r="X98" i="17"/>
  <c r="X105" i="17"/>
  <c r="X103" i="17"/>
  <c r="X112" i="17"/>
  <c r="X106" i="17"/>
  <c r="X83" i="17"/>
  <c r="X96" i="17"/>
  <c r="X90" i="17"/>
  <c r="X88" i="17"/>
  <c r="X97" i="17"/>
  <c r="X107" i="17"/>
  <c r="X95" i="17"/>
  <c r="AE233" i="16"/>
  <c r="AF233" i="16" s="1"/>
  <c r="AD233" i="16"/>
  <c r="U233" i="16"/>
  <c r="AE78" i="16"/>
  <c r="AF78" i="16" s="1"/>
  <c r="AD78" i="16"/>
  <c r="U78" i="16"/>
  <c r="AP4" i="2" s="1"/>
  <c r="AE33" i="16"/>
  <c r="AF33" i="16" s="1"/>
  <c r="U33" i="16"/>
  <c r="W4" i="2" s="1"/>
  <c r="S247" i="16"/>
  <c r="S237" i="16"/>
  <c r="S234" i="16"/>
  <c r="S242" i="16"/>
  <c r="S245" i="16"/>
  <c r="G234" i="16" l="1"/>
  <c r="G235" i="16" s="1"/>
  <c r="G236" i="16" s="1"/>
  <c r="G237" i="16" s="1"/>
  <c r="G238" i="16" s="1"/>
  <c r="G239" i="16" s="1"/>
  <c r="G240" i="16" s="1"/>
  <c r="G241" i="16" s="1"/>
  <c r="G242" i="16" s="1"/>
  <c r="G243" i="16" s="1"/>
  <c r="G244" i="16" s="1"/>
  <c r="G245" i="16" s="1"/>
  <c r="G246" i="16" s="1"/>
  <c r="G247" i="16" s="1"/>
  <c r="W84" i="18"/>
  <c r="X84" i="18" s="1"/>
  <c r="W85" i="18"/>
  <c r="W93" i="18"/>
  <c r="W101" i="18"/>
  <c r="W109" i="18"/>
  <c r="W104" i="18"/>
  <c r="W105" i="18"/>
  <c r="W106" i="18"/>
  <c r="W107" i="18"/>
  <c r="W108" i="18"/>
  <c r="W86" i="18"/>
  <c r="W94" i="18"/>
  <c r="W102" i="18"/>
  <c r="W110" i="18"/>
  <c r="W88" i="18"/>
  <c r="W89" i="18"/>
  <c r="W90" i="18"/>
  <c r="W91" i="18"/>
  <c r="X91" i="18" s="1"/>
  <c r="W92" i="18"/>
  <c r="W87" i="18"/>
  <c r="W95" i="18"/>
  <c r="W103" i="18"/>
  <c r="W111" i="18"/>
  <c r="W96" i="18"/>
  <c r="W112" i="18"/>
  <c r="W97" i="18"/>
  <c r="W98" i="18"/>
  <c r="W99" i="18"/>
  <c r="W100" i="18"/>
  <c r="W83" i="18"/>
  <c r="V83" i="18" s="1"/>
  <c r="AN83" i="18" s="1"/>
  <c r="G249" i="16"/>
  <c r="R244" i="16"/>
  <c r="R245" i="16"/>
  <c r="R242" i="16"/>
  <c r="BN4" i="2"/>
  <c r="T245" i="16"/>
  <c r="T247" i="16"/>
  <c r="T237" i="16"/>
  <c r="T234" i="16"/>
  <c r="R247" i="16"/>
  <c r="R237" i="16"/>
  <c r="AE237" i="16" s="1"/>
  <c r="R234" i="16"/>
  <c r="AE234" i="16" s="1"/>
  <c r="AC233" i="16"/>
  <c r="AC78" i="16"/>
  <c r="S244" i="16"/>
  <c r="X83" i="18" l="1"/>
  <c r="X107" i="18"/>
  <c r="V107" i="18"/>
  <c r="AN107" i="18" s="1"/>
  <c r="X88" i="18"/>
  <c r="V88" i="18"/>
  <c r="X103" i="18"/>
  <c r="V103" i="18"/>
  <c r="AN103" i="18" s="1"/>
  <c r="X104" i="18"/>
  <c r="V104" i="18"/>
  <c r="AN104" i="18" s="1"/>
  <c r="X95" i="18"/>
  <c r="V95" i="18"/>
  <c r="AN95" i="18" s="1"/>
  <c r="X112" i="18"/>
  <c r="V112" i="18"/>
  <c r="AN112" i="18" s="1"/>
  <c r="X90" i="18"/>
  <c r="V90" i="18"/>
  <c r="X96" i="18"/>
  <c r="V96" i="18"/>
  <c r="AN96" i="18" s="1"/>
  <c r="X106" i="18"/>
  <c r="V106" i="18"/>
  <c r="AN106" i="18" s="1"/>
  <c r="V84" i="18"/>
  <c r="X105" i="18"/>
  <c r="V105" i="18"/>
  <c r="AN105" i="18" s="1"/>
  <c r="X110" i="18"/>
  <c r="V110" i="18"/>
  <c r="AN110" i="18" s="1"/>
  <c r="X102" i="18"/>
  <c r="V102" i="18"/>
  <c r="AN102" i="18" s="1"/>
  <c r="X87" i="18"/>
  <c r="V87" i="18"/>
  <c r="X98" i="18"/>
  <c r="V98" i="18"/>
  <c r="AN98" i="18" s="1"/>
  <c r="X92" i="18"/>
  <c r="V92" i="18"/>
  <c r="X86" i="18"/>
  <c r="V86" i="18"/>
  <c r="X93" i="18"/>
  <c r="V93" i="18"/>
  <c r="AN93" i="18" s="1"/>
  <c r="X89" i="18"/>
  <c r="V89" i="18"/>
  <c r="X111" i="18"/>
  <c r="V111" i="18"/>
  <c r="AN111" i="18" s="1"/>
  <c r="X100" i="18"/>
  <c r="V100" i="18"/>
  <c r="AN100" i="18" s="1"/>
  <c r="X109" i="18"/>
  <c r="V109" i="18"/>
  <c r="AN109" i="18" s="1"/>
  <c r="X99" i="18"/>
  <c r="V99" i="18"/>
  <c r="AN99" i="18" s="1"/>
  <c r="X94" i="18"/>
  <c r="V94" i="18"/>
  <c r="AN94" i="18" s="1"/>
  <c r="X101" i="18"/>
  <c r="V101" i="18"/>
  <c r="AN101" i="18" s="1"/>
  <c r="X97" i="18"/>
  <c r="V97" i="18"/>
  <c r="AN97" i="18" s="1"/>
  <c r="V91" i="18"/>
  <c r="X108" i="18"/>
  <c r="V108" i="18"/>
  <c r="AN108" i="18" s="1"/>
  <c r="X85" i="18"/>
  <c r="V85" i="18"/>
  <c r="T244" i="16"/>
  <c r="AQ357" i="16"/>
  <c r="AQ355" i="16"/>
  <c r="AQ352" i="16"/>
  <c r="AQ349" i="16"/>
  <c r="AQ350" i="16"/>
  <c r="AQ348" i="16"/>
  <c r="AQ344" i="16"/>
  <c r="AQ342" i="16"/>
  <c r="AQ341" i="16"/>
  <c r="AQ335" i="16"/>
  <c r="AQ333" i="16"/>
  <c r="AQ329" i="16"/>
  <c r="AQ326" i="16"/>
  <c r="AQ327" i="16"/>
  <c r="AQ325" i="16"/>
  <c r="AQ322" i="16"/>
  <c r="AQ318" i="16"/>
  <c r="AQ317" i="16"/>
  <c r="AQ314" i="16"/>
  <c r="AQ311" i="16"/>
  <c r="AQ310" i="16"/>
  <c r="AQ306" i="16"/>
  <c r="AQ304" i="16"/>
  <c r="AQ298" i="16"/>
  <c r="AQ295" i="16"/>
  <c r="AQ289" i="16"/>
  <c r="AQ288" i="16"/>
  <c r="AQ286" i="16"/>
  <c r="AQ279" i="16"/>
  <c r="AQ280" i="16"/>
  <c r="AQ278" i="16"/>
  <c r="AQ276" i="16"/>
  <c r="AQ274" i="16"/>
  <c r="AQ272" i="16"/>
  <c r="AQ269" i="16"/>
  <c r="AQ267" i="16"/>
  <c r="AQ265" i="16"/>
  <c r="AQ262" i="16"/>
  <c r="AQ260" i="16"/>
  <c r="AQ257" i="16"/>
  <c r="AQ251" i="16"/>
  <c r="AQ247" i="16"/>
  <c r="AQ245" i="16"/>
  <c r="AQ244" i="16"/>
  <c r="AQ242" i="16"/>
  <c r="AQ237" i="16"/>
  <c r="AQ234" i="16"/>
  <c r="AQ222" i="16"/>
  <c r="AQ208" i="16"/>
  <c r="AQ197" i="16"/>
  <c r="AQ189" i="16"/>
  <c r="AQ176" i="16"/>
  <c r="AQ174" i="16"/>
  <c r="AQ172" i="16"/>
  <c r="AQ155" i="16"/>
  <c r="AQ150" i="16"/>
  <c r="AQ149" i="16"/>
  <c r="AQ148" i="16"/>
  <c r="AQ147" i="16"/>
  <c r="AQ146" i="16"/>
  <c r="AQ145" i="16"/>
  <c r="AQ144" i="16"/>
  <c r="AQ143" i="16"/>
  <c r="AQ142" i="16"/>
  <c r="AQ141" i="16"/>
  <c r="AQ140" i="16"/>
  <c r="AQ139" i="16"/>
  <c r="AQ130" i="16"/>
  <c r="AQ128" i="16"/>
  <c r="AQ126" i="16"/>
  <c r="AQ124" i="16"/>
  <c r="AQ120" i="16"/>
  <c r="AQ116" i="16"/>
  <c r="AQ101" i="16"/>
  <c r="AQ95" i="16"/>
  <c r="AQ96" i="16"/>
  <c r="AQ97" i="16"/>
  <c r="AQ98" i="16"/>
  <c r="AQ94" i="16"/>
  <c r="AQ80" i="16"/>
  <c r="AQ78" i="16"/>
  <c r="AQ74" i="16"/>
  <c r="AQ71" i="16"/>
  <c r="AQ69" i="16"/>
  <c r="AQ65" i="16"/>
  <c r="AQ64" i="16"/>
  <c r="AQ58" i="16"/>
  <c r="AQ59" i="16"/>
  <c r="AQ60" i="16"/>
  <c r="AQ61" i="16"/>
  <c r="AQ57" i="16"/>
  <c r="AQ53" i="16"/>
  <c r="AQ54" i="16"/>
  <c r="AQ55" i="16"/>
  <c r="AQ52" i="16"/>
  <c r="AQ43" i="16"/>
  <c r="AQ41" i="16"/>
  <c r="AQ38" i="16"/>
  <c r="AQ37" i="16"/>
  <c r="AQ35" i="16"/>
  <c r="AQ33" i="16"/>
  <c r="AQ27" i="16"/>
  <c r="AQ23" i="16"/>
  <c r="AQ16" i="16"/>
  <c r="AQ11" i="16"/>
  <c r="AQ8" i="16"/>
  <c r="BD14" i="16"/>
  <c r="BC14" i="16"/>
  <c r="AY11" i="16"/>
  <c r="AY12" i="16"/>
  <c r="AY13" i="16"/>
  <c r="AY14" i="16"/>
  <c r="AY15" i="16"/>
  <c r="AY16" i="16"/>
  <c r="AY18" i="16"/>
  <c r="AY20" i="16"/>
  <c r="AY21" i="16"/>
  <c r="AY22" i="16"/>
  <c r="AY23" i="16"/>
  <c r="AY24" i="16"/>
  <c r="AY25" i="16"/>
  <c r="AY26" i="16"/>
  <c r="AY27" i="16"/>
  <c r="AY28" i="16"/>
  <c r="AY30" i="16"/>
  <c r="AY31" i="16"/>
  <c r="AY32" i="16"/>
  <c r="AY33" i="16"/>
  <c r="AY34" i="16"/>
  <c r="AY35" i="16"/>
  <c r="AY36" i="16"/>
  <c r="T272" i="16" s="1"/>
  <c r="AY38" i="16"/>
  <c r="AY9" i="16"/>
  <c r="S114" i="16" l="1"/>
  <c r="T276" i="16"/>
  <c r="T274" i="16"/>
  <c r="R97" i="16"/>
  <c r="R96" i="16"/>
  <c r="R95" i="16"/>
  <c r="R94" i="16"/>
  <c r="R288" i="16"/>
  <c r="R286" i="16"/>
  <c r="R289" i="16"/>
  <c r="R306" i="16"/>
  <c r="R310" i="16"/>
  <c r="R311" i="16"/>
  <c r="R314" i="16"/>
  <c r="R317" i="16"/>
  <c r="R318" i="16"/>
  <c r="R322" i="16"/>
  <c r="R304" i="16"/>
  <c r="R335" i="16"/>
  <c r="R333" i="16"/>
  <c r="R269" i="16"/>
  <c r="S213" i="16"/>
  <c r="S220" i="16"/>
  <c r="S215" i="16"/>
  <c r="T215" i="16" l="1"/>
  <c r="AD215" i="16" s="1"/>
  <c r="AC215" i="16" s="1"/>
  <c r="S116" i="16"/>
  <c r="S124" i="16"/>
  <c r="S120" i="16"/>
  <c r="S128" i="16"/>
  <c r="S126" i="16"/>
  <c r="T267" i="16"/>
  <c r="T265" i="16"/>
  <c r="T262" i="16"/>
  <c r="T260" i="16"/>
  <c r="T257" i="16"/>
  <c r="R267" i="16"/>
  <c r="R265" i="16"/>
  <c r="R262" i="16"/>
  <c r="R260" i="16"/>
  <c r="R257" i="16"/>
  <c r="T269" i="16"/>
  <c r="L83" i="18" l="1"/>
  <c r="AE106" i="16"/>
  <c r="AP357" i="16" l="1"/>
  <c r="AP355" i="16"/>
  <c r="AP352" i="16"/>
  <c r="AP350" i="16"/>
  <c r="AP349" i="16"/>
  <c r="AP348" i="16"/>
  <c r="AP344" i="16"/>
  <c r="AP342" i="16"/>
  <c r="AP341" i="16"/>
  <c r="AP335" i="16"/>
  <c r="AP333" i="16"/>
  <c r="AP329" i="16"/>
  <c r="AP327" i="16"/>
  <c r="AP326" i="16"/>
  <c r="AP325" i="16"/>
  <c r="AP322" i="16"/>
  <c r="AP318" i="16"/>
  <c r="AP317" i="16"/>
  <c r="AP314" i="16"/>
  <c r="AP311" i="16"/>
  <c r="AP310" i="16"/>
  <c r="AP306" i="16"/>
  <c r="AP304" i="16"/>
  <c r="AP298" i="16"/>
  <c r="AP295" i="16"/>
  <c r="AP289" i="16"/>
  <c r="AP288" i="16"/>
  <c r="AP286" i="16"/>
  <c r="AP280" i="16"/>
  <c r="AP279" i="16"/>
  <c r="AP278" i="16"/>
  <c r="AP276" i="16"/>
  <c r="AP274" i="16"/>
  <c r="AP272" i="16"/>
  <c r="AP269" i="16"/>
  <c r="AP267" i="16"/>
  <c r="AP265" i="16"/>
  <c r="AP262" i="16"/>
  <c r="AP260" i="16"/>
  <c r="AP257" i="16"/>
  <c r="AP251" i="16"/>
  <c r="AP247" i="16"/>
  <c r="AP245" i="16"/>
  <c r="AP244" i="16"/>
  <c r="AP242" i="16"/>
  <c r="AP237" i="16"/>
  <c r="AP234" i="16"/>
  <c r="AP222" i="16"/>
  <c r="AP208" i="16"/>
  <c r="AP197" i="16"/>
  <c r="AP189" i="16"/>
  <c r="AP176" i="16"/>
  <c r="AP174" i="16"/>
  <c r="AP172" i="16"/>
  <c r="AP155" i="16"/>
  <c r="AP150" i="16"/>
  <c r="AP149" i="16"/>
  <c r="AP148" i="16"/>
  <c r="AP147" i="16"/>
  <c r="AP146" i="16"/>
  <c r="AP145" i="16"/>
  <c r="AP144" i="16"/>
  <c r="AP143" i="16"/>
  <c r="AP142" i="16"/>
  <c r="AP141" i="16"/>
  <c r="AP140" i="16"/>
  <c r="AP139" i="16"/>
  <c r="AP130" i="16"/>
  <c r="AP128" i="16"/>
  <c r="AP126" i="16"/>
  <c r="AP124" i="16"/>
  <c r="AP120" i="16"/>
  <c r="AP116" i="16"/>
  <c r="AP101" i="16"/>
  <c r="AP98" i="16"/>
  <c r="AP97" i="16"/>
  <c r="AP96" i="16"/>
  <c r="AP95" i="16"/>
  <c r="AP94" i="16"/>
  <c r="AP80" i="16"/>
  <c r="AP78" i="16"/>
  <c r="AP74" i="16"/>
  <c r="AP71" i="16"/>
  <c r="AP69" i="16"/>
  <c r="AP65" i="16"/>
  <c r="AP64" i="16"/>
  <c r="AP61" i="16"/>
  <c r="AP60" i="16"/>
  <c r="AP59" i="16"/>
  <c r="AP58" i="16"/>
  <c r="AP57" i="16"/>
  <c r="AP55" i="16"/>
  <c r="AP54" i="16"/>
  <c r="AP53" i="16"/>
  <c r="AP52" i="16"/>
  <c r="AP43" i="16"/>
  <c r="AP41" i="16"/>
  <c r="AP38" i="16"/>
  <c r="AP37" i="16"/>
  <c r="AP35" i="16"/>
  <c r="AP33" i="16"/>
  <c r="AP27" i="16"/>
  <c r="AP23" i="16"/>
  <c r="AP16" i="16"/>
  <c r="AP11" i="16"/>
  <c r="AP8" i="16"/>
  <c r="AF357" i="16"/>
  <c r="AD357" i="16"/>
  <c r="AF355" i="16"/>
  <c r="AD355" i="16"/>
  <c r="AF352" i="16"/>
  <c r="AD352" i="16"/>
  <c r="AF350" i="16"/>
  <c r="AD350" i="16"/>
  <c r="AF349" i="16"/>
  <c r="AD349" i="16"/>
  <c r="AF348" i="16"/>
  <c r="AD348" i="16"/>
  <c r="AF344" i="16"/>
  <c r="AD344" i="16"/>
  <c r="AF342" i="16"/>
  <c r="AD342" i="16"/>
  <c r="AF341" i="16"/>
  <c r="AD341" i="16"/>
  <c r="AF329" i="16"/>
  <c r="AD329" i="16"/>
  <c r="AF298" i="16"/>
  <c r="AD298" i="16"/>
  <c r="AD279" i="16"/>
  <c r="AF278" i="16"/>
  <c r="AD278" i="16"/>
  <c r="AF251" i="16"/>
  <c r="AD251" i="16"/>
  <c r="AF237" i="16"/>
  <c r="AD237" i="16"/>
  <c r="AF234" i="16"/>
  <c r="AD234" i="16"/>
  <c r="AF101" i="16"/>
  <c r="AD101" i="16"/>
  <c r="AF98" i="16"/>
  <c r="AD98" i="16"/>
  <c r="AF71" i="16"/>
  <c r="AD71" i="16"/>
  <c r="AF16" i="16"/>
  <c r="AD16" i="16"/>
  <c r="AF11" i="16"/>
  <c r="AD11" i="16"/>
  <c r="AF8" i="16"/>
  <c r="AD8" i="16"/>
  <c r="AE335" i="16"/>
  <c r="AF335" i="16" s="1"/>
  <c r="AD335" i="16"/>
  <c r="AE333" i="16"/>
  <c r="AF333" i="16" s="1"/>
  <c r="AD333" i="16"/>
  <c r="AE327" i="16"/>
  <c r="AF327" i="16" s="1"/>
  <c r="AD327" i="16"/>
  <c r="AD326" i="16"/>
  <c r="AD325" i="16"/>
  <c r="AE322" i="16"/>
  <c r="AF322" i="16" s="1"/>
  <c r="AD322" i="16"/>
  <c r="AE318" i="16"/>
  <c r="AF318" i="16" s="1"/>
  <c r="AD318" i="16"/>
  <c r="AE317" i="16"/>
  <c r="AF317" i="16" s="1"/>
  <c r="AD317" i="16"/>
  <c r="AE314" i="16"/>
  <c r="AF314" i="16" s="1"/>
  <c r="AD314" i="16"/>
  <c r="AE311" i="16"/>
  <c r="AF311" i="16" s="1"/>
  <c r="AD311" i="16"/>
  <c r="AE310" i="16"/>
  <c r="AF310" i="16" s="1"/>
  <c r="AD310" i="16"/>
  <c r="AE306" i="16"/>
  <c r="AF306" i="16" s="1"/>
  <c r="AD306" i="16"/>
  <c r="AE304" i="16"/>
  <c r="AF304" i="16" s="1"/>
  <c r="AD304" i="16"/>
  <c r="AE289" i="16"/>
  <c r="AF289" i="16" s="1"/>
  <c r="AD289" i="16"/>
  <c r="AE288" i="16"/>
  <c r="AF288" i="16" s="1"/>
  <c r="AD288" i="16"/>
  <c r="AE286" i="16"/>
  <c r="AF286" i="16" s="1"/>
  <c r="AD286" i="16"/>
  <c r="AE276" i="16"/>
  <c r="AF276" i="16" s="1"/>
  <c r="AD276" i="16"/>
  <c r="AE274" i="16"/>
  <c r="AF274" i="16" s="1"/>
  <c r="AD274" i="16"/>
  <c r="AE272" i="16"/>
  <c r="AF272" i="16" s="1"/>
  <c r="AD272" i="16"/>
  <c r="AE269" i="16"/>
  <c r="AF269" i="16" s="1"/>
  <c r="AD269" i="16"/>
  <c r="AE267" i="16"/>
  <c r="AF267" i="16" s="1"/>
  <c r="AD267" i="16"/>
  <c r="AE265" i="16"/>
  <c r="AF265" i="16" s="1"/>
  <c r="AD265" i="16"/>
  <c r="AE262" i="16"/>
  <c r="AF262" i="16" s="1"/>
  <c r="AD262" i="16"/>
  <c r="AE260" i="16"/>
  <c r="AF260" i="16" s="1"/>
  <c r="AD260" i="16"/>
  <c r="AE257" i="16"/>
  <c r="AF257" i="16" s="1"/>
  <c r="AD257" i="16"/>
  <c r="AE247" i="16"/>
  <c r="AF247" i="16" s="1"/>
  <c r="AD247" i="16"/>
  <c r="AE245" i="16"/>
  <c r="AF245" i="16" s="1"/>
  <c r="AD245" i="16"/>
  <c r="AE244" i="16"/>
  <c r="AF244" i="16" s="1"/>
  <c r="AD244" i="16"/>
  <c r="AE242" i="16"/>
  <c r="AF242" i="16" s="1"/>
  <c r="AF106" i="16"/>
  <c r="AD106" i="16"/>
  <c r="AE97" i="16"/>
  <c r="AF97" i="16" s="1"/>
  <c r="AD97" i="16"/>
  <c r="AE96" i="16"/>
  <c r="AF96" i="16" s="1"/>
  <c r="AD96" i="16"/>
  <c r="AE95" i="16"/>
  <c r="AF95" i="16" s="1"/>
  <c r="AD95" i="16"/>
  <c r="AE94" i="16"/>
  <c r="AF94" i="16" s="1"/>
  <c r="AD94" i="16"/>
  <c r="AE80" i="16"/>
  <c r="AF80" i="16" s="1"/>
  <c r="AD80" i="16"/>
  <c r="AE74" i="16"/>
  <c r="AF74" i="16" s="1"/>
  <c r="AD74" i="16"/>
  <c r="AE69" i="16"/>
  <c r="AF69" i="16" s="1"/>
  <c r="AD69" i="16"/>
  <c r="AE65" i="16"/>
  <c r="AD65" i="16"/>
  <c r="AE64" i="16"/>
  <c r="AF64" i="16" s="1"/>
  <c r="AD64" i="16"/>
  <c r="AE61" i="16"/>
  <c r="AF61" i="16" s="1"/>
  <c r="AD61" i="16"/>
  <c r="AE60" i="16"/>
  <c r="AF60" i="16" s="1"/>
  <c r="AD60" i="16"/>
  <c r="AE59" i="16"/>
  <c r="AF59" i="16" s="1"/>
  <c r="AD59" i="16"/>
  <c r="AE58" i="16"/>
  <c r="AF58" i="16" s="1"/>
  <c r="AD58" i="16"/>
  <c r="AE57" i="16"/>
  <c r="AF57" i="16" s="1"/>
  <c r="AD57" i="16"/>
  <c r="AE55" i="16"/>
  <c r="AF55" i="16" s="1"/>
  <c r="AD55" i="16"/>
  <c r="AE54" i="16"/>
  <c r="AF54" i="16" s="1"/>
  <c r="AD54" i="16"/>
  <c r="AE53" i="16"/>
  <c r="AF53" i="16" s="1"/>
  <c r="AD53" i="16"/>
  <c r="AE52" i="16"/>
  <c r="AF52" i="16" s="1"/>
  <c r="AD52" i="16"/>
  <c r="AE43" i="16"/>
  <c r="AF43" i="16" s="1"/>
  <c r="AD43" i="16"/>
  <c r="AE41" i="16"/>
  <c r="AF41" i="16" s="1"/>
  <c r="AD41" i="16"/>
  <c r="AE38" i="16"/>
  <c r="AF38" i="16" s="1"/>
  <c r="AE37" i="16"/>
  <c r="AF37" i="16" s="1"/>
  <c r="AD35" i="16"/>
  <c r="AE27" i="16"/>
  <c r="AF27" i="16" s="1"/>
  <c r="AD27" i="16"/>
  <c r="AF23" i="16"/>
  <c r="AD23" i="16"/>
  <c r="AC341" i="16" l="1"/>
  <c r="AC237" i="16"/>
  <c r="AC251" i="16"/>
  <c r="AC69" i="16"/>
  <c r="AC357" i="16"/>
  <c r="AC348" i="16"/>
  <c r="AC355" i="16"/>
  <c r="AC342" i="16"/>
  <c r="AC278" i="16"/>
  <c r="AC298" i="16"/>
  <c r="AC352" i="16"/>
  <c r="AC349" i="16"/>
  <c r="AC289" i="16"/>
  <c r="AC318" i="16"/>
  <c r="AC314" i="16"/>
  <c r="AC265" i="16"/>
  <c r="AC247" i="16"/>
  <c r="AC41" i="16"/>
  <c r="AC267" i="16"/>
  <c r="AC94" i="16"/>
  <c r="AC311" i="16"/>
  <c r="AC322" i="16"/>
  <c r="AC16" i="16"/>
  <c r="AC98" i="16"/>
  <c r="AC304" i="16"/>
  <c r="AC52" i="16"/>
  <c r="AC57" i="16"/>
  <c r="AC262" i="16"/>
  <c r="AC234" i="16"/>
  <c r="AC288" i="16"/>
  <c r="AC335" i="16"/>
  <c r="AC101" i="16"/>
  <c r="AC65" i="16"/>
  <c r="AC61" i="16"/>
  <c r="AC244" i="16"/>
  <c r="AC260" i="16"/>
  <c r="AC74" i="16"/>
  <c r="AC269" i="16"/>
  <c r="AC8" i="16"/>
  <c r="AC59" i="16"/>
  <c r="AC276" i="16"/>
  <c r="AC333" i="16"/>
  <c r="AC11" i="16"/>
  <c r="AC317" i="16"/>
  <c r="AC55" i="16"/>
  <c r="AC329" i="16"/>
  <c r="AC344" i="16"/>
  <c r="AF65" i="16"/>
  <c r="AC279" i="16"/>
  <c r="AC95" i="16"/>
  <c r="AC257" i="16"/>
  <c r="AF279" i="16"/>
  <c r="AC350" i="16"/>
  <c r="AC272" i="16"/>
  <c r="AC286" i="16"/>
  <c r="AC310" i="16"/>
  <c r="AC60" i="16"/>
  <c r="AC71" i="16"/>
  <c r="AC327" i="16"/>
  <c r="AC306" i="16"/>
  <c r="AC274" i="16"/>
  <c r="AC245" i="16"/>
  <c r="AC106" i="16"/>
  <c r="AC97" i="16"/>
  <c r="AC96" i="16"/>
  <c r="AC80" i="16"/>
  <c r="AC64" i="16"/>
  <c r="AC58" i="16"/>
  <c r="AC54" i="16"/>
  <c r="AC53" i="16"/>
  <c r="AC43" i="16"/>
  <c r="AC27" i="16"/>
  <c r="AC23" i="16"/>
  <c r="U335" i="16"/>
  <c r="CU4" i="2" s="1"/>
  <c r="U333" i="16"/>
  <c r="CT4" i="2" s="1"/>
  <c r="U327" i="16"/>
  <c r="CR4" i="2" s="1"/>
  <c r="U326" i="16"/>
  <c r="CQ4" i="2" s="1"/>
  <c r="U325" i="16"/>
  <c r="CP4" i="2" s="1"/>
  <c r="U322" i="16"/>
  <c r="CO4" i="2" s="1"/>
  <c r="U318" i="16"/>
  <c r="CN4" i="2" s="1"/>
  <c r="U317" i="16"/>
  <c r="CM4" i="2" s="1"/>
  <c r="U314" i="16"/>
  <c r="CL4" i="2" s="1"/>
  <c r="U311" i="16"/>
  <c r="CK4" i="2" s="1"/>
  <c r="U310" i="16"/>
  <c r="CJ4" i="2" s="1"/>
  <c r="U306" i="16"/>
  <c r="CI4" i="2" s="1"/>
  <c r="U304" i="16"/>
  <c r="CH4" i="2" s="1"/>
  <c r="CG4" i="2"/>
  <c r="U289" i="16"/>
  <c r="CF4" i="2" s="1"/>
  <c r="U288" i="16"/>
  <c r="CE4" i="2" s="1"/>
  <c r="U286" i="16"/>
  <c r="CD4" i="2" s="1"/>
  <c r="U276" i="16"/>
  <c r="CB4" i="2" s="1"/>
  <c r="U274" i="16"/>
  <c r="CA4" i="2" s="1"/>
  <c r="U272" i="16"/>
  <c r="BZ4" i="2" s="1"/>
  <c r="U269" i="16"/>
  <c r="BY4" i="2" s="1"/>
  <c r="U267" i="16"/>
  <c r="BX4" i="2" s="1"/>
  <c r="U265" i="16"/>
  <c r="BW4" i="2" s="1"/>
  <c r="U262" i="16"/>
  <c r="BV4" i="2" s="1"/>
  <c r="U260" i="16"/>
  <c r="BU4" i="2" s="1"/>
  <c r="U257" i="16"/>
  <c r="BT4" i="2" s="1"/>
  <c r="U247" i="16"/>
  <c r="BR4" i="2" s="1"/>
  <c r="U245" i="16"/>
  <c r="BQ4" i="2" s="1"/>
  <c r="U244" i="16"/>
  <c r="BP4" i="2" s="1"/>
  <c r="U242" i="16"/>
  <c r="BO4" i="2" s="1"/>
  <c r="U176" i="16"/>
  <c r="BM4" i="2" s="1"/>
  <c r="U174" i="16"/>
  <c r="BL4" i="2" s="1"/>
  <c r="U130" i="16"/>
  <c r="AY4" i="2" s="1"/>
  <c r="U97" i="16"/>
  <c r="AU4" i="2" s="1"/>
  <c r="U96" i="16"/>
  <c r="AT4" i="2" s="1"/>
  <c r="U95" i="16"/>
  <c r="AS4" i="2" s="1"/>
  <c r="U94" i="16"/>
  <c r="AR4" i="2" s="1"/>
  <c r="U80" i="16"/>
  <c r="AQ4" i="2" s="1"/>
  <c r="U74" i="16"/>
  <c r="AO4" i="2" s="1"/>
  <c r="U69" i="16"/>
  <c r="AN4" i="2" s="1"/>
  <c r="U65" i="16"/>
  <c r="AM4" i="2" s="1"/>
  <c r="U64" i="16"/>
  <c r="AL4" i="2" s="1"/>
  <c r="U61" i="16"/>
  <c r="AK4" i="2" s="1"/>
  <c r="U60" i="16"/>
  <c r="AJ4" i="2" s="1"/>
  <c r="U59" i="16"/>
  <c r="AI4" i="2" s="1"/>
  <c r="U58" i="16"/>
  <c r="AH4" i="2" s="1"/>
  <c r="U57" i="16"/>
  <c r="AG4" i="2" s="1"/>
  <c r="U55" i="16"/>
  <c r="AF4" i="2" s="1"/>
  <c r="U54" i="16"/>
  <c r="AE4" i="2" s="1"/>
  <c r="U53" i="16"/>
  <c r="AD4" i="2" s="1"/>
  <c r="U52" i="16"/>
  <c r="AC4" i="2" s="1"/>
  <c r="U43" i="16"/>
  <c r="AB4" i="2" s="1"/>
  <c r="U41" i="16"/>
  <c r="AA4" i="2" s="1"/>
  <c r="U38" i="16"/>
  <c r="Z4" i="2" s="1"/>
  <c r="U37" i="16"/>
  <c r="Y4" i="2" s="1"/>
  <c r="U35" i="16"/>
  <c r="X4" i="2" s="1"/>
  <c r="U27" i="16"/>
  <c r="V4" i="2" s="1"/>
  <c r="U23" i="16"/>
  <c r="U4" i="2" s="1"/>
  <c r="S222" i="16"/>
  <c r="S204" i="16"/>
  <c r="S226" i="16"/>
  <c r="S186" i="16"/>
  <c r="S189" i="16"/>
  <c r="S197" i="16"/>
  <c r="G193" i="16" l="1"/>
  <c r="G194" i="16" s="1"/>
  <c r="G195" i="16" s="1"/>
  <c r="G196" i="16" s="1"/>
  <c r="G197" i="16" s="1"/>
  <c r="G198" i="16" s="1"/>
  <c r="G199" i="16" s="1"/>
  <c r="G200" i="16" s="1"/>
  <c r="G201" i="16" s="1"/>
  <c r="G202" i="16" s="1"/>
  <c r="G203" i="16" s="1"/>
  <c r="G204" i="16" s="1"/>
  <c r="G205" i="16" s="1"/>
  <c r="G206" i="16" s="1"/>
  <c r="G207" i="16" s="1"/>
  <c r="G208" i="16" s="1"/>
  <c r="G209" i="16" s="1"/>
  <c r="G210" i="16" s="1"/>
  <c r="G211" i="16" s="1"/>
  <c r="G212" i="16" s="1"/>
  <c r="G213" i="16" s="1"/>
  <c r="G214" i="16" s="1"/>
  <c r="G215" i="16" s="1"/>
  <c r="G216" i="16" s="1"/>
  <c r="G217" i="16" s="1"/>
  <c r="G224" i="16"/>
  <c r="R169" i="16"/>
  <c r="AE169" i="16" s="1"/>
  <c r="T226" i="16"/>
  <c r="AD226" i="16" s="1"/>
  <c r="T222" i="16"/>
  <c r="AD222" i="16" s="1"/>
  <c r="T220" i="16"/>
  <c r="AD220" i="16" s="1"/>
  <c r="T213" i="16"/>
  <c r="AD213" i="16" s="1"/>
  <c r="AC213" i="16" s="1"/>
  <c r="T204" i="16"/>
  <c r="AD204" i="16" s="1"/>
  <c r="T197" i="16"/>
  <c r="AD197" i="16" s="1"/>
  <c r="T189" i="16"/>
  <c r="AD189" i="16" s="1"/>
  <c r="T186" i="16"/>
  <c r="AD186" i="16" s="1"/>
  <c r="T176" i="16"/>
  <c r="AD176" i="16" s="1"/>
  <c r="T169" i="16"/>
  <c r="AD169" i="16" s="1"/>
  <c r="T155" i="16"/>
  <c r="AD155" i="16" s="1"/>
  <c r="T145" i="16"/>
  <c r="AD145" i="16" s="1"/>
  <c r="T148" i="16"/>
  <c r="AD148" i="16" s="1"/>
  <c r="T140" i="16"/>
  <c r="AD140" i="16" s="1"/>
  <c r="T130" i="16"/>
  <c r="AD130" i="16" s="1"/>
  <c r="T128" i="16"/>
  <c r="AD128" i="16" s="1"/>
  <c r="T126" i="16"/>
  <c r="AD126" i="16" s="1"/>
  <c r="T124" i="16"/>
  <c r="AD124" i="16" s="1"/>
  <c r="T120" i="16"/>
  <c r="AD120" i="16" s="1"/>
  <c r="T116" i="16"/>
  <c r="AD116" i="16" s="1"/>
  <c r="R124" i="16"/>
  <c r="AE124" i="16" s="1"/>
  <c r="R120" i="16"/>
  <c r="AE116" i="16"/>
  <c r="R226" i="16"/>
  <c r="AE226" i="16" s="1"/>
  <c r="R222" i="16"/>
  <c r="AE222" i="16" s="1"/>
  <c r="R189" i="16"/>
  <c r="AE189" i="16" s="1"/>
  <c r="R186" i="16"/>
  <c r="AE186" i="16" s="1"/>
  <c r="R176" i="16"/>
  <c r="AE176" i="16" s="1"/>
  <c r="AE155" i="16"/>
  <c r="R148" i="16"/>
  <c r="AE148" i="16" s="1"/>
  <c r="R140" i="16"/>
  <c r="AE140" i="16" s="1"/>
  <c r="R145" i="16"/>
  <c r="AE145" i="16" s="1"/>
  <c r="AW4" i="2"/>
  <c r="AN52" i="18"/>
  <c r="AO72" i="18"/>
  <c r="AO73" i="18"/>
  <c r="AO74" i="18"/>
  <c r="AO75" i="18"/>
  <c r="AO71" i="18"/>
  <c r="S208" i="16"/>
  <c r="S202" i="16"/>
  <c r="S228" i="16"/>
  <c r="S188" i="16"/>
  <c r="AE120" i="16" l="1"/>
  <c r="AF120" i="16" s="1"/>
  <c r="T242" i="16"/>
  <c r="AD242" i="16" s="1"/>
  <c r="AC242" i="16" s="1"/>
  <c r="T228" i="16"/>
  <c r="AD228" i="16" s="1"/>
  <c r="T208" i="16"/>
  <c r="AD208" i="16" s="1"/>
  <c r="T202" i="16"/>
  <c r="AD202" i="16" s="1"/>
  <c r="T188" i="16"/>
  <c r="AD188" i="16" s="1"/>
  <c r="T174" i="16"/>
  <c r="AD174" i="16" s="1"/>
  <c r="T172" i="16"/>
  <c r="AD172" i="16" s="1"/>
  <c r="T139" i="16"/>
  <c r="AD139" i="16" s="1"/>
  <c r="T147" i="16"/>
  <c r="AD147" i="16" s="1"/>
  <c r="T144" i="16"/>
  <c r="AD144" i="16" s="1"/>
  <c r="T149" i="16"/>
  <c r="AD149" i="16" s="1"/>
  <c r="T150" i="16"/>
  <c r="AD150" i="16" s="1"/>
  <c r="T146" i="16"/>
  <c r="AD146" i="16" s="1"/>
  <c r="T142" i="16"/>
  <c r="AD142" i="16" s="1"/>
  <c r="T141" i="16"/>
  <c r="AD141" i="16" s="1"/>
  <c r="T143" i="16"/>
  <c r="AD143" i="16" s="1"/>
  <c r="AF226" i="16"/>
  <c r="AC226" i="16"/>
  <c r="AF186" i="16"/>
  <c r="AC186" i="16"/>
  <c r="AF155" i="16"/>
  <c r="AC155" i="16"/>
  <c r="G218" i="16"/>
  <c r="G219" i="16" s="1"/>
  <c r="G220" i="16" s="1"/>
  <c r="G221" i="16" s="1"/>
  <c r="G222" i="16" s="1"/>
  <c r="G223" i="16" s="1"/>
  <c r="AF116" i="16"/>
  <c r="AC116" i="16"/>
  <c r="AF222" i="16"/>
  <c r="AC222" i="16"/>
  <c r="AF189" i="16"/>
  <c r="AC189" i="16"/>
  <c r="AC169" i="16"/>
  <c r="AF169" i="16"/>
  <c r="AF148" i="16"/>
  <c r="AC148" i="16"/>
  <c r="AF145" i="16"/>
  <c r="AC145" i="16"/>
  <c r="AF140" i="16"/>
  <c r="AC140" i="16"/>
  <c r="AF124" i="16"/>
  <c r="AC124" i="16"/>
  <c r="G225" i="16"/>
  <c r="G226" i="16" s="1"/>
  <c r="G227" i="16" s="1"/>
  <c r="G228" i="16" s="1"/>
  <c r="G229" i="16" s="1"/>
  <c r="G230" i="16" s="1"/>
  <c r="G113" i="16"/>
  <c r="G114" i="16" s="1"/>
  <c r="R143" i="16"/>
  <c r="AE143" i="16" s="1"/>
  <c r="R126" i="16"/>
  <c r="AE126" i="16" s="1"/>
  <c r="R141" i="16"/>
  <c r="AE141" i="16" s="1"/>
  <c r="R128" i="16"/>
  <c r="AE128" i="16" s="1"/>
  <c r="R208" i="16"/>
  <c r="AE208" i="16" s="1"/>
  <c r="R150" i="16"/>
  <c r="AE150" i="16" s="1"/>
  <c r="R142" i="16"/>
  <c r="AE142" i="16" s="1"/>
  <c r="R146" i="16"/>
  <c r="AE146" i="16" s="1"/>
  <c r="R139" i="16"/>
  <c r="AE139" i="16" s="1"/>
  <c r="R172" i="16"/>
  <c r="AE172" i="16" s="1"/>
  <c r="R147" i="16"/>
  <c r="AE147" i="16" s="1"/>
  <c r="R130" i="16"/>
  <c r="AE130" i="16" s="1"/>
  <c r="AF130" i="16" s="1"/>
  <c r="R220" i="16"/>
  <c r="R228" i="16"/>
  <c r="AE228" i="16" s="1"/>
  <c r="R188" i="16"/>
  <c r="AE188" i="16" s="1"/>
  <c r="R174" i="16"/>
  <c r="AE174" i="16" s="1"/>
  <c r="AF174" i="16" s="1"/>
  <c r="R149" i="16"/>
  <c r="AE149" i="16" s="1"/>
  <c r="R144" i="16"/>
  <c r="AE144" i="16" s="1"/>
  <c r="AF176" i="16"/>
  <c r="AC176" i="16"/>
  <c r="AC120" i="16" l="1"/>
  <c r="AE220" i="16"/>
  <c r="AF220" i="16" s="1"/>
  <c r="AF228" i="16"/>
  <c r="AC228" i="16"/>
  <c r="AF188" i="16"/>
  <c r="AC188" i="16"/>
  <c r="AF208" i="16"/>
  <c r="AC208" i="16"/>
  <c r="AF172" i="16"/>
  <c r="AC172" i="16"/>
  <c r="AF150" i="16"/>
  <c r="AC150" i="16"/>
  <c r="AF149" i="16"/>
  <c r="AC149" i="16"/>
  <c r="AF147" i="16"/>
  <c r="AC147" i="16"/>
  <c r="AF146" i="16"/>
  <c r="AC146" i="16"/>
  <c r="AC144" i="16"/>
  <c r="AF144" i="16"/>
  <c r="AF143" i="16"/>
  <c r="AC143" i="16"/>
  <c r="AF142" i="16"/>
  <c r="AC142" i="16"/>
  <c r="AF141" i="16"/>
  <c r="AC141" i="16"/>
  <c r="AF139" i="16"/>
  <c r="AC139" i="16"/>
  <c r="AF128" i="16"/>
  <c r="AC128" i="16"/>
  <c r="AF126" i="16"/>
  <c r="AC126" i="16"/>
  <c r="G115" i="16"/>
  <c r="G116" i="16" s="1"/>
  <c r="G117" i="16" s="1"/>
  <c r="AC174" i="16"/>
  <c r="AC130" i="16"/>
  <c r="AB52" i="17"/>
  <c r="AN71" i="18"/>
  <c r="AN72" i="18"/>
  <c r="AN73" i="18"/>
  <c r="AN74" i="18"/>
  <c r="AN75" i="18"/>
  <c r="AC220" i="16" l="1"/>
  <c r="G118" i="16"/>
  <c r="G119" i="16" s="1"/>
  <c r="G120" i="16" s="1"/>
  <c r="G121" i="16" s="1"/>
  <c r="G122" i="16" s="1"/>
  <c r="G123" i="16" s="1"/>
  <c r="G124" i="16" s="1"/>
  <c r="G125" i="16" s="1"/>
  <c r="G126" i="16" s="1"/>
  <c r="G127" i="16" s="1"/>
  <c r="G128" i="16" s="1"/>
  <c r="G129" i="16" s="1"/>
  <c r="G130" i="16" s="1"/>
  <c r="G131" i="16" s="1"/>
  <c r="G132" i="16" s="1"/>
  <c r="G133" i="16" s="1"/>
  <c r="G134" i="16" s="1"/>
  <c r="G135" i="16" s="1"/>
  <c r="G136" i="16" s="1"/>
  <c r="G137" i="16" s="1"/>
  <c r="G138" i="16" s="1"/>
  <c r="G139" i="16" s="1"/>
  <c r="G140" i="16" s="1"/>
  <c r="G141" i="16" s="1"/>
  <c r="G142" i="16" s="1"/>
  <c r="G143" i="16" s="1"/>
  <c r="G144" i="16" s="1"/>
  <c r="G145" i="16" s="1"/>
  <c r="G146" i="16" s="1"/>
  <c r="G147" i="16" s="1"/>
  <c r="G148" i="16" s="1"/>
  <c r="G149" i="16" s="1"/>
  <c r="G150" i="16" s="1"/>
  <c r="G151" i="16" s="1"/>
  <c r="G152" i="16" s="1"/>
  <c r="G153" i="16" s="1"/>
  <c r="G154" i="16" s="1"/>
  <c r="G155" i="16" s="1"/>
  <c r="G156" i="16" s="1"/>
  <c r="G157" i="16" s="1"/>
  <c r="G158" i="16" s="1"/>
  <c r="G159" i="16" s="1"/>
  <c r="G160" i="16" s="1"/>
  <c r="G161" i="16" s="1"/>
  <c r="G162" i="16" s="1"/>
  <c r="G163" i="16" s="1"/>
  <c r="G164" i="16" s="1"/>
  <c r="G165" i="16" s="1"/>
  <c r="G166" i="16" s="1"/>
  <c r="G167" i="16" s="1"/>
  <c r="G168" i="16" s="1"/>
  <c r="G169" i="16" s="1"/>
  <c r="G170" i="16" s="1"/>
  <c r="G171" i="16" s="1"/>
  <c r="G172" i="16" s="1"/>
  <c r="G173" i="16" s="1"/>
  <c r="G174" i="16" s="1"/>
  <c r="G175" i="16" s="1"/>
  <c r="G176" i="16" s="1"/>
  <c r="G177" i="16" s="1"/>
  <c r="G178" i="16" s="1"/>
  <c r="G179" i="16" s="1"/>
  <c r="G180" i="16" s="1"/>
  <c r="G181" i="16" s="1"/>
  <c r="G182" i="16" s="1"/>
  <c r="G183" i="16" s="1"/>
  <c r="G184" i="16" s="1"/>
  <c r="G185" i="16" s="1"/>
  <c r="G186" i="16" s="1"/>
  <c r="G187" i="16" s="1"/>
  <c r="G188" i="16" s="1"/>
  <c r="G189" i="16" s="1"/>
  <c r="G190" i="16" s="1"/>
  <c r="G191" i="16" s="1"/>
  <c r="G192" i="16" s="1"/>
  <c r="AC72" i="17"/>
  <c r="AB72" i="17" s="1"/>
  <c r="AC73" i="17"/>
  <c r="AB73" i="17" s="1"/>
  <c r="AC74" i="17"/>
  <c r="AB74" i="17" s="1"/>
  <c r="AC75" i="17"/>
  <c r="AB75" i="17" s="1"/>
  <c r="AC71" i="17"/>
  <c r="AB71" i="17" s="1"/>
  <c r="K17" i="7" l="1"/>
  <c r="BC15" i="16" s="1"/>
  <c r="L17" i="7"/>
  <c r="BD15" i="16" s="1"/>
  <c r="AP92" i="18"/>
  <c r="AP87" i="18"/>
  <c r="AP85" i="18"/>
  <c r="AB62" i="17"/>
  <c r="AB60" i="17"/>
  <c r="AB58" i="17"/>
  <c r="AB56" i="17"/>
  <c r="AB54" i="17"/>
  <c r="AN42" i="18"/>
  <c r="AN62" i="18"/>
  <c r="AN60" i="18"/>
  <c r="AN58" i="18"/>
  <c r="AN56" i="18"/>
  <c r="AN54" i="18"/>
  <c r="AN41" i="18"/>
  <c r="H84" i="18"/>
  <c r="H85" i="18"/>
  <c r="H86" i="18"/>
  <c r="H87" i="18"/>
  <c r="H88" i="18"/>
  <c r="H89" i="18"/>
  <c r="H90" i="18"/>
  <c r="H91" i="18"/>
  <c r="H92" i="18"/>
  <c r="H83" i="18"/>
  <c r="D83" i="18"/>
  <c r="D84" i="18"/>
  <c r="D85" i="18"/>
  <c r="D86" i="18"/>
  <c r="D87" i="18"/>
  <c r="D88" i="18"/>
  <c r="D89" i="18"/>
  <c r="D90" i="18"/>
  <c r="D91" i="18"/>
  <c r="D92" i="18"/>
  <c r="AP88" i="18"/>
  <c r="AP91" i="18"/>
  <c r="AP90" i="18"/>
  <c r="AP86" i="18"/>
  <c r="AP89" i="18"/>
  <c r="Q16" i="7"/>
  <c r="M4" i="2"/>
  <c r="I4" i="2"/>
  <c r="J4" i="2"/>
  <c r="K4" i="2"/>
  <c r="L4" i="2"/>
  <c r="N16" i="7"/>
  <c r="BF14" i="16" s="1"/>
  <c r="O16" i="7"/>
  <c r="BG14" i="16" s="1"/>
  <c r="P16" i="7"/>
  <c r="BH14" i="16" s="1"/>
  <c r="M16" i="7"/>
  <c r="BE14" i="16" s="1"/>
  <c r="Q4" i="2"/>
  <c r="O4" i="2"/>
  <c r="D4" i="2"/>
  <c r="E4" i="2"/>
  <c r="F4" i="2"/>
  <c r="G4" i="2"/>
  <c r="H4" i="2"/>
  <c r="N4" i="2"/>
  <c r="P4" i="2"/>
  <c r="R4" i="2"/>
  <c r="S4" i="2"/>
  <c r="AZ18" i="16"/>
  <c r="AB18" i="17" l="1"/>
  <c r="AB90" i="18"/>
  <c r="J90" i="18"/>
  <c r="AC90" i="18"/>
  <c r="AD90" i="18" s="1"/>
  <c r="K90" i="18"/>
  <c r="L90" i="18" s="1"/>
  <c r="AH90" i="18"/>
  <c r="AI90" i="18"/>
  <c r="AJ90" i="18" s="1"/>
  <c r="Q90" i="18"/>
  <c r="R90" i="18" s="1"/>
  <c r="P90" i="18"/>
  <c r="J91" i="18"/>
  <c r="AB91" i="18"/>
  <c r="AC91" i="18"/>
  <c r="AD91" i="18" s="1"/>
  <c r="K91" i="18"/>
  <c r="L91" i="18" s="1"/>
  <c r="P91" i="18"/>
  <c r="Q91" i="18"/>
  <c r="R91" i="18" s="1"/>
  <c r="AH91" i="18"/>
  <c r="AI91" i="18"/>
  <c r="AJ91" i="18" s="1"/>
  <c r="P88" i="18"/>
  <c r="Q88" i="18"/>
  <c r="R88" i="18" s="1"/>
  <c r="AC88" i="18"/>
  <c r="AD88" i="18" s="1"/>
  <c r="K88" i="18"/>
  <c r="L88" i="18" s="1"/>
  <c r="AH88" i="18"/>
  <c r="AB88" i="18"/>
  <c r="J88" i="18"/>
  <c r="AI88" i="18"/>
  <c r="AJ88" i="18" s="1"/>
  <c r="AH85" i="18"/>
  <c r="AI85" i="18"/>
  <c r="AJ85" i="18" s="1"/>
  <c r="K85" i="18"/>
  <c r="L85" i="18" s="1"/>
  <c r="P85" i="18"/>
  <c r="Q85" i="18"/>
  <c r="R85" i="18" s="1"/>
  <c r="AB85" i="18"/>
  <c r="AC85" i="18"/>
  <c r="AD85" i="18" s="1"/>
  <c r="J85" i="18"/>
  <c r="P92" i="18"/>
  <c r="Q92" i="18"/>
  <c r="R92" i="18" s="1"/>
  <c r="AI92" i="18"/>
  <c r="AJ92" i="18" s="1"/>
  <c r="AB92" i="18"/>
  <c r="J92" i="18"/>
  <c r="AN92" i="18" s="1"/>
  <c r="AC92" i="18"/>
  <c r="AD92" i="18" s="1"/>
  <c r="K92" i="18"/>
  <c r="L92" i="18" s="1"/>
  <c r="AH92" i="18"/>
  <c r="AB86" i="18"/>
  <c r="J86" i="18"/>
  <c r="AC86" i="18"/>
  <c r="AD86" i="18" s="1"/>
  <c r="K86" i="18"/>
  <c r="L86" i="18" s="1"/>
  <c r="AH86" i="18"/>
  <c r="AI86" i="18"/>
  <c r="AJ86" i="18" s="1"/>
  <c r="P86" i="18"/>
  <c r="Q86" i="18"/>
  <c r="R86" i="18" s="1"/>
  <c r="Q87" i="18"/>
  <c r="R87" i="18" s="1"/>
  <c r="AB87" i="18"/>
  <c r="J87" i="18"/>
  <c r="AC87" i="18"/>
  <c r="AD87" i="18" s="1"/>
  <c r="K87" i="18"/>
  <c r="L87" i="18" s="1"/>
  <c r="AH87" i="18"/>
  <c r="AI87" i="18"/>
  <c r="AJ87" i="18" s="1"/>
  <c r="P87" i="18"/>
  <c r="AH89" i="18"/>
  <c r="AI89" i="18"/>
  <c r="AJ89" i="18" s="1"/>
  <c r="AC89" i="18"/>
  <c r="AD89" i="18" s="1"/>
  <c r="P89" i="18"/>
  <c r="Q89" i="18"/>
  <c r="R89" i="18" s="1"/>
  <c r="J89" i="18"/>
  <c r="AB89" i="18"/>
  <c r="K89" i="18"/>
  <c r="L89" i="18" s="1"/>
  <c r="T37" i="16"/>
  <c r="AD37" i="16" s="1"/>
  <c r="AC37" i="16" s="1"/>
  <c r="T38" i="16"/>
  <c r="AD38" i="16" s="1"/>
  <c r="AC38" i="16" s="1"/>
  <c r="R36" i="16"/>
  <c r="AE35" i="16" s="1"/>
  <c r="T33" i="16"/>
  <c r="AD33" i="16" s="1"/>
  <c r="M17" i="7"/>
  <c r="BE15" i="16" s="1"/>
  <c r="Q17" i="7"/>
  <c r="BI15" i="16" s="1"/>
  <c r="P17" i="7"/>
  <c r="BH15" i="16" s="1"/>
  <c r="N17" i="7"/>
  <c r="BF15" i="16" s="1"/>
  <c r="O17" i="7"/>
  <c r="BG15" i="16" s="1"/>
  <c r="AP84" i="18"/>
  <c r="R204" i="16" l="1"/>
  <c r="AE204" i="16" s="1"/>
  <c r="R197" i="16"/>
  <c r="AE197" i="16" s="1"/>
  <c r="R202" i="16"/>
  <c r="AE202" i="16" s="1"/>
  <c r="AN88" i="18"/>
  <c r="AN89" i="18"/>
  <c r="AN87" i="18"/>
  <c r="AN86" i="18"/>
  <c r="AN90" i="18"/>
  <c r="AN91" i="18"/>
  <c r="AN85" i="18"/>
  <c r="P84" i="18"/>
  <c r="AI84" i="18"/>
  <c r="AJ84" i="18" s="1"/>
  <c r="Q84" i="18"/>
  <c r="R84" i="18" s="1"/>
  <c r="AB84" i="18"/>
  <c r="J84" i="18"/>
  <c r="AC84" i="18"/>
  <c r="AD84" i="18" s="1"/>
  <c r="K84" i="18"/>
  <c r="L84" i="18" s="1"/>
  <c r="AH84" i="18"/>
  <c r="AC33" i="16"/>
  <c r="AG2" i="16"/>
  <c r="R325" i="16"/>
  <c r="R326" i="16"/>
  <c r="AF35" i="16"/>
  <c r="AC35" i="16"/>
  <c r="P13" i="7"/>
  <c r="L13" i="7"/>
  <c r="F9" i="7" s="1"/>
  <c r="N13" i="7"/>
  <c r="M13" i="7"/>
  <c r="AF202" i="16" l="1"/>
  <c r="AC202" i="16"/>
  <c r="AF197" i="16"/>
  <c r="AC197" i="16"/>
  <c r="AF204" i="16"/>
  <c r="AC204" i="16"/>
  <c r="AN84" i="18"/>
  <c r="AN18" i="18" s="1"/>
  <c r="C16" i="18"/>
  <c r="C16" i="17"/>
  <c r="AE326" i="16"/>
  <c r="AE325" i="16"/>
  <c r="AF325" i="16" l="1"/>
  <c r="AC325" i="16"/>
  <c r="AF326" i="16"/>
  <c r="AC326" i="16"/>
  <c r="AG3" i="16" l="1"/>
  <c r="E25" i="18" s="1"/>
  <c r="E25" i="17" l="1"/>
  <c r="AM2" i="16" l="1"/>
</calcChain>
</file>

<file path=xl/sharedStrings.xml><?xml version="1.0" encoding="utf-8"?>
<sst xmlns="http://schemas.openxmlformats.org/spreadsheetml/2006/main" count="22982" uniqueCount="2931">
  <si>
    <t>NGBS Verification for Single-Family Certified Path
ICC 700-2020 National Green Building Standard®</t>
  </si>
  <si>
    <t>All rights reserved.  This document is protected by U.S. copyright law. Requirements from ICC 700-2020 National Green Building Standard® © 2020 National Association of Home Builders of the U.S. - used by permission.  Home Innovation authorizes use of this document only by those individuals/organizations participating in Home Innovation's NGBS Green program and solely for purpose of seeking NGBS Green certification from the Home Innovation Research Labs.</t>
  </si>
  <si>
    <t>Version</t>
  </si>
  <si>
    <t>1.0.4</t>
  </si>
  <si>
    <t>Revision Date:</t>
  </si>
  <si>
    <t>This workbook will be updated periodically.  Before scoring a project, check if you have the latest version.</t>
  </si>
  <si>
    <t>Go to http://www.homeinnovation.com/greenscoring to download the latest version of the NGBS Scoring for New Construction spreadsheet.</t>
  </si>
  <si>
    <t>Introduction</t>
  </si>
  <si>
    <r>
      <t xml:space="preserve">This workbook allows you to design and verify a new single-family home to the ICC 700-2020 National Green Building Standard®. Use of the NGBS Scoring workbook is the required entry point for Home Innovation’s NGBS Green Certification. This workbook is intended to be used in conjunction with the publications ICC 700-2020 National Green Building Standard®.  Please read the Instructions below.  </t>
    </r>
    <r>
      <rPr>
        <b/>
        <sz val="11"/>
        <color rgb="FFFF0000"/>
        <rFont val="Calibri"/>
        <family val="2"/>
        <scheme val="minor"/>
      </rPr>
      <t>Excel 2013 or 2016 is required!</t>
    </r>
  </si>
  <si>
    <t>Caveats</t>
  </si>
  <si>
    <t>DO NOT PASTE ANYTHING INTO THE WORKSHEET. CELL PROTECTION, VALIDATION, AND CONDITIONAL FORMATTING CAN BE ALTERED BY PASTING. THIS WILL BREAK YOUR SHEET.</t>
  </si>
  <si>
    <t>This scoring tool was developed using Microsoft Excel for PC. Features of this spreadsheet may not work in older Excel versions, in spreadsheet software other than Excel, or platforms other than Windows.</t>
  </si>
  <si>
    <t>Instructions</t>
  </si>
  <si>
    <t>This tool follows 2 distinct phases: Rough Verification and Final Verification.
The two Verification phases ARE required, with one occurring following rough-in and the second occurring after construction is complete.</t>
  </si>
  <si>
    <r>
      <t xml:space="preserve">Begin on the </t>
    </r>
    <r>
      <rPr>
        <b/>
        <sz val="11"/>
        <color theme="1"/>
        <rFont val="Calibri"/>
        <family val="2"/>
        <scheme val="minor"/>
      </rPr>
      <t>Overview</t>
    </r>
    <r>
      <rPr>
        <sz val="11"/>
        <color theme="1"/>
        <rFont val="Calibri"/>
        <family val="2"/>
        <scheme val="minor"/>
      </rPr>
      <t xml:space="preserve"> page. Complete all mandatory information and as much non-mandatory information as possible before moving on to the rest of the workbook. </t>
    </r>
  </si>
  <si>
    <r>
      <t xml:space="preserve">The </t>
    </r>
    <r>
      <rPr>
        <b/>
        <sz val="11"/>
        <color theme="1"/>
        <rFont val="Calibri"/>
        <family val="2"/>
        <scheme val="minor"/>
      </rPr>
      <t>Required Documentation</t>
    </r>
    <r>
      <rPr>
        <sz val="11"/>
        <color theme="1"/>
        <rFont val="Calibri"/>
        <family val="2"/>
        <scheme val="minor"/>
      </rPr>
      <t xml:space="preserve"> page shows the paperwork necessary if claiming certain practices.</t>
    </r>
  </si>
  <si>
    <t>VERIFICATION PHASE:</t>
  </si>
  <si>
    <r>
      <t xml:space="preserve">The </t>
    </r>
    <r>
      <rPr>
        <b/>
        <sz val="11"/>
        <color theme="1"/>
        <rFont val="Calibri"/>
        <family val="2"/>
        <scheme val="minor"/>
      </rPr>
      <t>Verification Report</t>
    </r>
    <r>
      <rPr>
        <sz val="11"/>
        <color theme="1"/>
        <rFont val="Calibri"/>
        <family val="2"/>
        <scheme val="minor"/>
      </rPr>
      <t xml:space="preserve"> page is used for both parts of the Verification phase. At the top of the page, select the phase (Rough or Final).</t>
    </r>
  </si>
  <si>
    <t>Some practices should only be claimed during one phase of Verification. If the practice is not available during your current phase, it will be greyed out.</t>
  </si>
  <si>
    <r>
      <t xml:space="preserve">When the rough portion of the Verification phase is complete, move on to the </t>
    </r>
    <r>
      <rPr>
        <b/>
        <sz val="11"/>
        <color theme="1"/>
        <rFont val="Calibri"/>
        <family val="2"/>
        <scheme val="minor"/>
      </rPr>
      <t>Rough Signature</t>
    </r>
    <r>
      <rPr>
        <sz val="11"/>
        <color theme="1"/>
        <rFont val="Calibri"/>
        <family val="2"/>
        <scheme val="minor"/>
      </rPr>
      <t xml:space="preserve"> page. Fill out the necessary information before submitting the file to Home Innovation.</t>
    </r>
  </si>
  <si>
    <r>
      <t xml:space="preserve">When the final portion of the Verification phase is complete, move to the </t>
    </r>
    <r>
      <rPr>
        <b/>
        <sz val="11"/>
        <color theme="1"/>
        <rFont val="Calibri"/>
        <family val="2"/>
        <scheme val="minor"/>
      </rPr>
      <t>Final Signature</t>
    </r>
    <r>
      <rPr>
        <sz val="11"/>
        <color theme="1"/>
        <rFont val="Calibri"/>
        <family val="2"/>
        <scheme val="minor"/>
      </rPr>
      <t xml:space="preserve"> page. Fill out necessary information before submitting the file to Home Innovation.</t>
    </r>
  </si>
  <si>
    <t>Advanced (filtering)</t>
  </si>
  <si>
    <t>The "Verification Report" sheet has filters built in. You can use these filters to hide rows that are irrelevant to you.</t>
  </si>
  <si>
    <t>The "Verification Report" sheet has two columns on the left: Path and Rough/Final. You can use each filter to hide practices that are not relevant to you.</t>
  </si>
  <si>
    <t>The points filtering is based on the current state when the filter is applied. If the selected practices are changed, you will have to undo and redo the filtering.</t>
  </si>
  <si>
    <t>The filtering is easily undone and redone. Just click the arrow again and recheck each value you want to display.</t>
  </si>
  <si>
    <t>DO NOT SELECT "SORT". SORTING WILL NOT DO ANYTHING POSITIVE. IF YOU ACCIDENTALLY SORT SOMETHING, UNDO (CTRL + Z) AND IT SHOULD GO BACK TO NORMAL BUT MAY CRASH.</t>
  </si>
  <si>
    <t>Key</t>
  </si>
  <si>
    <r>
      <rPr>
        <b/>
        <sz val="11"/>
        <color theme="1"/>
        <rFont val="Calibri"/>
        <family val="2"/>
        <scheme val="minor"/>
      </rPr>
      <t>Normal Entry (optional)</t>
    </r>
    <r>
      <rPr>
        <sz val="11"/>
        <color theme="1"/>
        <rFont val="Calibri"/>
        <family val="2"/>
        <scheme val="minor"/>
      </rPr>
      <t xml:space="preserve"> - Use the checkbox or dropdown to indicate the status of the adjacent practice. </t>
    </r>
  </si>
  <si>
    <r>
      <rPr>
        <b/>
        <sz val="11"/>
        <color theme="1"/>
        <rFont val="Calibri"/>
        <family val="2"/>
        <scheme val="minor"/>
      </rPr>
      <t>Mandatory Entry or Mandatory Note</t>
    </r>
    <r>
      <rPr>
        <sz val="11"/>
        <color theme="1"/>
        <rFont val="Calibri"/>
        <family val="2"/>
        <scheme val="minor"/>
      </rPr>
      <t xml:space="preserve"> - This field is required in order for the worksheet to be considered complete and submitable.</t>
    </r>
  </si>
  <si>
    <r>
      <rPr>
        <b/>
        <sz val="11"/>
        <color theme="1"/>
        <rFont val="Calibri"/>
        <family val="2"/>
        <scheme val="minor"/>
      </rPr>
      <t>Answered</t>
    </r>
    <r>
      <rPr>
        <sz val="11"/>
        <color theme="1"/>
        <rFont val="Calibri"/>
        <family val="2"/>
        <scheme val="minor"/>
      </rPr>
      <t xml:space="preserve"> - You have affirmed that this practice was chosen/not chosen or met/not met.</t>
    </r>
  </si>
  <si>
    <r>
      <rPr>
        <b/>
        <sz val="11"/>
        <color theme="1"/>
        <rFont val="Calibri"/>
        <family val="2"/>
        <scheme val="minor"/>
      </rPr>
      <t>Error</t>
    </r>
    <r>
      <rPr>
        <sz val="11"/>
        <color theme="1"/>
        <rFont val="Calibri"/>
        <family val="2"/>
        <scheme val="minor"/>
      </rPr>
      <t xml:space="preserve"> - Something is wrong. Review practice text for explanation.</t>
    </r>
  </si>
  <si>
    <r>
      <rPr>
        <b/>
        <sz val="11"/>
        <color theme="1"/>
        <rFont val="Calibri"/>
        <family val="2"/>
        <scheme val="minor"/>
      </rPr>
      <t>Note Entry</t>
    </r>
    <r>
      <rPr>
        <sz val="11"/>
        <color theme="1"/>
        <rFont val="Calibri"/>
        <family val="2"/>
        <scheme val="minor"/>
      </rPr>
      <t xml:space="preserve"> - A place for you to elaborate. If a note is mandatory it will turn yellow. Notes required due to selecting a practice out of phase (rough or final) will not turn yellow.</t>
    </r>
  </si>
  <si>
    <r>
      <rPr>
        <b/>
        <sz val="11"/>
        <color theme="1"/>
        <rFont val="Calibri"/>
        <family val="2"/>
        <scheme val="minor"/>
      </rPr>
      <t>Off Limits</t>
    </r>
    <r>
      <rPr>
        <sz val="11"/>
        <color theme="1"/>
        <rFont val="Calibri"/>
        <family val="2"/>
        <scheme val="minor"/>
      </rPr>
      <t xml:space="preserve"> - Some other answer or lack of answer disqualifies you from this practice or the practice is not available during the current phase (rough or final).</t>
    </r>
  </si>
  <si>
    <t>OR</t>
  </si>
  <si>
    <t>CLICK HERE TO GET STARTED!</t>
  </si>
  <si>
    <t>© Home Innovation Research Labs, Inc., 2020. All rights reserved.</t>
  </si>
  <si>
    <t>Overview (Design Phase)</t>
  </si>
  <si>
    <t>X</t>
  </si>
  <si>
    <t>dropdown names</t>
  </si>
  <si>
    <t>range names</t>
  </si>
  <si>
    <t>Project ID:</t>
  </si>
  <si>
    <t>dstDesigner</t>
  </si>
  <si>
    <t>Enter on Rough Signature page</t>
  </si>
  <si>
    <t>startError</t>
  </si>
  <si>
    <t>Batch Submission:</t>
  </si>
  <si>
    <t>dstBatch</t>
  </si>
  <si>
    <t>Builder Name:</t>
  </si>
  <si>
    <t>dstBuilderName</t>
  </si>
  <si>
    <t>AAA Green Builders</t>
  </si>
  <si>
    <t>Climate Zone:</t>
  </si>
  <si>
    <t>Physical Address of Home:</t>
  </si>
  <si>
    <t>dstHomeAddress</t>
  </si>
  <si>
    <t>4444 Oak St.</t>
  </si>
  <si>
    <t>Community/Lot #:</t>
  </si>
  <si>
    <t>dstLot</t>
  </si>
  <si>
    <t>City:</t>
  </si>
  <si>
    <t>dstCity</t>
  </si>
  <si>
    <t>Phoenix</t>
  </si>
  <si>
    <t>State:</t>
  </si>
  <si>
    <t>ddState</t>
  </si>
  <si>
    <t>dstState</t>
  </si>
  <si>
    <t>Arizona</t>
  </si>
  <si>
    <t>State</t>
  </si>
  <si>
    <t>County</t>
  </si>
  <si>
    <t>County:</t>
  </si>
  <si>
    <t>ddCounty</t>
  </si>
  <si>
    <t>dstCounty</t>
  </si>
  <si>
    <t xml:space="preserve">Apache  </t>
  </si>
  <si>
    <t>Zip:</t>
  </si>
  <si>
    <t>dstZIP</t>
  </si>
  <si>
    <t>99999</t>
  </si>
  <si>
    <t>Local Energy Code:</t>
  </si>
  <si>
    <t>ddEnergyCode</t>
  </si>
  <si>
    <t>dstEnergyCode</t>
  </si>
  <si>
    <t>2015 IECC</t>
  </si>
  <si>
    <t>Other:</t>
  </si>
  <si>
    <t>dstEnergyOther</t>
  </si>
  <si>
    <t>Local Building Code:</t>
  </si>
  <si>
    <t>ddBuildingCode</t>
  </si>
  <si>
    <t>dstBuildingCode</t>
  </si>
  <si>
    <t>dstBuildingOther</t>
  </si>
  <si>
    <t>Foundation Type:</t>
  </si>
  <si>
    <t>ddFoundation</t>
  </si>
  <si>
    <t>dstFoundation</t>
  </si>
  <si>
    <t>Type of Heating System (main system):</t>
  </si>
  <si>
    <t>ddHeat1</t>
  </si>
  <si>
    <t>dstHeat1</t>
  </si>
  <si>
    <t>Type of Heating System (system 2):</t>
  </si>
  <si>
    <t>ddHeat2</t>
  </si>
  <si>
    <t>dstHeat2</t>
  </si>
  <si>
    <t>Type of Heating System (system 3):</t>
  </si>
  <si>
    <t>ddHeat3</t>
  </si>
  <si>
    <t>dstHeat3</t>
  </si>
  <si>
    <t>Primary Heating Fuel:</t>
  </si>
  <si>
    <t>ddFuel</t>
  </si>
  <si>
    <t>dstFuel</t>
  </si>
  <si>
    <t>Heating Ducts:</t>
  </si>
  <si>
    <t>ddHDucts</t>
  </si>
  <si>
    <t>dstHDucts</t>
  </si>
  <si>
    <t>Type of Cooling System (main system):</t>
  </si>
  <si>
    <t>ddCool1</t>
  </si>
  <si>
    <t>dstCool1</t>
  </si>
  <si>
    <t>Type of Cooling System (system 2):</t>
  </si>
  <si>
    <t>ddCool2</t>
  </si>
  <si>
    <t>dstCool2</t>
  </si>
  <si>
    <t>Type of Cooling System (system 3):</t>
  </si>
  <si>
    <t>ddCool3</t>
  </si>
  <si>
    <t>dstCool3</t>
  </si>
  <si>
    <t>Cooling Ducts:</t>
  </si>
  <si>
    <t>ddCDucts</t>
  </si>
  <si>
    <t>dstCDucts</t>
  </si>
  <si>
    <t>Maximum window and door SHGC:</t>
  </si>
  <si>
    <t>dstwdSHGC</t>
  </si>
  <si>
    <t>Maximum skylight SHGC:</t>
  </si>
  <si>
    <t>dstsSHGC</t>
  </si>
  <si>
    <t>Maximum window and door U-value:</t>
  </si>
  <si>
    <t>dstwdUV</t>
  </si>
  <si>
    <t>Maximum skylight U-value:</t>
  </si>
  <si>
    <t>dstsUV</t>
  </si>
  <si>
    <t>Thermal Envelope Insulation:</t>
  </si>
  <si>
    <t>ddTEInsulation</t>
  </si>
  <si>
    <t>dstTEInsulation</t>
  </si>
  <si>
    <t>Attic Type:</t>
  </si>
  <si>
    <t>ddAttic</t>
  </si>
  <si>
    <t>dstAttic</t>
  </si>
  <si>
    <t>Attached Garage:</t>
  </si>
  <si>
    <t>ddAttachedGarage</t>
  </si>
  <si>
    <t>dstAttachedGarage</t>
  </si>
  <si>
    <t>Radiant/Hydronic:</t>
  </si>
  <si>
    <t>ddRadiantHydronic</t>
  </si>
  <si>
    <t>dstRadiantHydronic</t>
  </si>
  <si>
    <t>StateA</t>
  </si>
  <si>
    <t>Radon</t>
  </si>
  <si>
    <t>Climate</t>
  </si>
  <si>
    <t>Moist</t>
  </si>
  <si>
    <t>WarmHumid</t>
  </si>
  <si>
    <t>Tropical</t>
  </si>
  <si>
    <t>Alabama</t>
  </si>
  <si>
    <t>AL</t>
  </si>
  <si>
    <t xml:space="preserve">Autauga  </t>
  </si>
  <si>
    <t>Warm-Humid</t>
  </si>
  <si>
    <t xml:space="preserve"> </t>
  </si>
  <si>
    <t xml:space="preserve">Baldwin  </t>
  </si>
  <si>
    <t>Alaska</t>
  </si>
  <si>
    <t xml:space="preserve">Barbour  </t>
  </si>
  <si>
    <t xml:space="preserve">Bibb  </t>
  </si>
  <si>
    <t>Arkansas</t>
  </si>
  <si>
    <t xml:space="preserve">Blount  </t>
  </si>
  <si>
    <t>California</t>
  </si>
  <si>
    <t xml:space="preserve">Bullock  </t>
  </si>
  <si>
    <t>Colorado</t>
  </si>
  <si>
    <t xml:space="preserve">Butler  </t>
  </si>
  <si>
    <t>Connecticut</t>
  </si>
  <si>
    <t xml:space="preserve">Calhoun  </t>
  </si>
  <si>
    <t>Delaware</t>
  </si>
  <si>
    <t xml:space="preserve">Chambers  </t>
  </si>
  <si>
    <t>District of Columbia</t>
  </si>
  <si>
    <t xml:space="preserve">Cherokee  </t>
  </si>
  <si>
    <t>Florida</t>
  </si>
  <si>
    <t xml:space="preserve">Chilton  </t>
  </si>
  <si>
    <t>Georgia</t>
  </si>
  <si>
    <t xml:space="preserve">Choctaw  </t>
  </si>
  <si>
    <t>Hawaii</t>
  </si>
  <si>
    <t xml:space="preserve">Clarke  </t>
  </si>
  <si>
    <t>Idaho</t>
  </si>
  <si>
    <t xml:space="preserve">Clay  </t>
  </si>
  <si>
    <t>Illinois</t>
  </si>
  <si>
    <t xml:space="preserve">Cleburne  </t>
  </si>
  <si>
    <t>Indiana</t>
  </si>
  <si>
    <t xml:space="preserve">Coffee  </t>
  </si>
  <si>
    <t>Iowa</t>
  </si>
  <si>
    <t xml:space="preserve">Colbert  </t>
  </si>
  <si>
    <t>Kansas</t>
  </si>
  <si>
    <t xml:space="preserve">Conecuh  </t>
  </si>
  <si>
    <t>Kentucky</t>
  </si>
  <si>
    <t xml:space="preserve">Coosa  </t>
  </si>
  <si>
    <t>Louisiana</t>
  </si>
  <si>
    <t xml:space="preserve">Covington  </t>
  </si>
  <si>
    <t>Maine</t>
  </si>
  <si>
    <t xml:space="preserve">Crenshaw  </t>
  </si>
  <si>
    <t>Maryland</t>
  </si>
  <si>
    <t xml:space="preserve">Cullman  </t>
  </si>
  <si>
    <t>Massachusetts</t>
  </si>
  <si>
    <t xml:space="preserve">Dale  </t>
  </si>
  <si>
    <t>Michigan</t>
  </si>
  <si>
    <t xml:space="preserve">Dallas  </t>
  </si>
  <si>
    <t>Minnesota</t>
  </si>
  <si>
    <t xml:space="preserve">De Kalb  </t>
  </si>
  <si>
    <t>Mississippi</t>
  </si>
  <si>
    <t xml:space="preserve">Elmore  </t>
  </si>
  <si>
    <t>Missouri</t>
  </si>
  <si>
    <t xml:space="preserve">Escambia  </t>
  </si>
  <si>
    <t>Montana</t>
  </si>
  <si>
    <t xml:space="preserve">Etowah  </t>
  </si>
  <si>
    <t>Nebraska</t>
  </si>
  <si>
    <t xml:space="preserve">Fayette  </t>
  </si>
  <si>
    <t>Nevada</t>
  </si>
  <si>
    <t xml:space="preserve">Franklin  </t>
  </si>
  <si>
    <t>New Hampshire</t>
  </si>
  <si>
    <t xml:space="preserve">Geneva  </t>
  </si>
  <si>
    <t>New Jersey</t>
  </si>
  <si>
    <t xml:space="preserve">Greene  </t>
  </si>
  <si>
    <t>New Mexico</t>
  </si>
  <si>
    <t xml:space="preserve">Hale  </t>
  </si>
  <si>
    <t>New York</t>
  </si>
  <si>
    <t xml:space="preserve">Henry  </t>
  </si>
  <si>
    <t>North Carolina</t>
  </si>
  <si>
    <t xml:space="preserve">Houston  </t>
  </si>
  <si>
    <t>North Dakota</t>
  </si>
  <si>
    <t xml:space="preserve">Jackson  </t>
  </si>
  <si>
    <t>Ohio</t>
  </si>
  <si>
    <t xml:space="preserve">Jefferson  </t>
  </si>
  <si>
    <t>Oklahoma</t>
  </si>
  <si>
    <t xml:space="preserve">Lamar  </t>
  </si>
  <si>
    <t>Oregon</t>
  </si>
  <si>
    <t xml:space="preserve">Lauderdale  </t>
  </si>
  <si>
    <t>Pennsylvania</t>
  </si>
  <si>
    <t xml:space="preserve">Lawrence  </t>
  </si>
  <si>
    <t>Rhode Island</t>
  </si>
  <si>
    <t xml:space="preserve">Lee  </t>
  </si>
  <si>
    <t>South Carolina</t>
  </si>
  <si>
    <t xml:space="preserve">Limestone  </t>
  </si>
  <si>
    <t>South Dakota</t>
  </si>
  <si>
    <t xml:space="preserve">Lowndes  </t>
  </si>
  <si>
    <t>Tennessee</t>
  </si>
  <si>
    <t xml:space="preserve">Macon  </t>
  </si>
  <si>
    <t>Texas</t>
  </si>
  <si>
    <t xml:space="preserve">Madison  </t>
  </si>
  <si>
    <t>Utah</t>
  </si>
  <si>
    <t xml:space="preserve">Marengo  </t>
  </si>
  <si>
    <t>Vermont</t>
  </si>
  <si>
    <t xml:space="preserve">Marion  </t>
  </si>
  <si>
    <t>Virginia</t>
  </si>
  <si>
    <t xml:space="preserve">Marshall  </t>
  </si>
  <si>
    <t>Washington</t>
  </si>
  <si>
    <t xml:space="preserve">Mobile  </t>
  </si>
  <si>
    <t>West Virginia</t>
  </si>
  <si>
    <t xml:space="preserve">Monroe  </t>
  </si>
  <si>
    <t>Wisconsin</t>
  </si>
  <si>
    <t xml:space="preserve">Montgomery  </t>
  </si>
  <si>
    <t>Wyoming</t>
  </si>
  <si>
    <t xml:space="preserve">Morgan  </t>
  </si>
  <si>
    <t>American Samoa</t>
  </si>
  <si>
    <t xml:space="preserve">Perry  </t>
  </si>
  <si>
    <t>Guam</t>
  </si>
  <si>
    <t xml:space="preserve">Pickens  </t>
  </si>
  <si>
    <t>Northern Mariana Islands</t>
  </si>
  <si>
    <t xml:space="preserve">Pike  </t>
  </si>
  <si>
    <t>Puerto Rico</t>
  </si>
  <si>
    <t xml:space="preserve">Randolph  </t>
  </si>
  <si>
    <t>Virgin Islands</t>
  </si>
  <si>
    <t xml:space="preserve">Russell  </t>
  </si>
  <si>
    <t xml:space="preserve">Saint Clair  </t>
  </si>
  <si>
    <t xml:space="preserve">Shelby  </t>
  </si>
  <si>
    <t xml:space="preserve">Sumter  </t>
  </si>
  <si>
    <t xml:space="preserve">Talladega  </t>
  </si>
  <si>
    <t xml:space="preserve">Tallapoosa  </t>
  </si>
  <si>
    <t xml:space="preserve">Tuscaloosa  </t>
  </si>
  <si>
    <t xml:space="preserve">Walker  </t>
  </si>
  <si>
    <t xml:space="preserve">Washington  </t>
  </si>
  <si>
    <t xml:space="preserve">Wilcox  </t>
  </si>
  <si>
    <t xml:space="preserve">Winston  </t>
  </si>
  <si>
    <t>AK</t>
  </si>
  <si>
    <t xml:space="preserve">Aleutians East  </t>
  </si>
  <si>
    <t xml:space="preserve">Aleutians West  </t>
  </si>
  <si>
    <t xml:space="preserve">Anchorage  </t>
  </si>
  <si>
    <t xml:space="preserve">Bethel  </t>
  </si>
  <si>
    <t xml:space="preserve">Bristol Bay  </t>
  </si>
  <si>
    <t xml:space="preserve">Denali  </t>
  </si>
  <si>
    <t xml:space="preserve">Dillingham  </t>
  </si>
  <si>
    <t xml:space="preserve">Fairbanks North Star  </t>
  </si>
  <si>
    <t xml:space="preserve">Haines  </t>
  </si>
  <si>
    <t xml:space="preserve">Hoonah Angoon  </t>
  </si>
  <si>
    <t xml:space="preserve">Juneau  </t>
  </si>
  <si>
    <t xml:space="preserve">Kenai Peninsula  </t>
  </si>
  <si>
    <t xml:space="preserve">Ketchikan Gateway  </t>
  </si>
  <si>
    <t xml:space="preserve">Kodiak Island  </t>
  </si>
  <si>
    <t xml:space="preserve">Lake And Peninsula  </t>
  </si>
  <si>
    <t xml:space="preserve">Matanuska Susitna  </t>
  </si>
  <si>
    <t xml:space="preserve">Nome  </t>
  </si>
  <si>
    <t xml:space="preserve">North Slope  </t>
  </si>
  <si>
    <t xml:space="preserve">Northwest Arctic  </t>
  </si>
  <si>
    <t xml:space="preserve">Petersburg  </t>
  </si>
  <si>
    <t xml:space="preserve">Prince Of Wales Hyder  </t>
  </si>
  <si>
    <t xml:space="preserve">Sitka  </t>
  </si>
  <si>
    <t xml:space="preserve">Skagway  </t>
  </si>
  <si>
    <t xml:space="preserve">Southeast Fairbanks  </t>
  </si>
  <si>
    <t xml:space="preserve">Valdez Cordova  </t>
  </si>
  <si>
    <t xml:space="preserve">Wade Hampton  </t>
  </si>
  <si>
    <t xml:space="preserve">Wrangell  </t>
  </si>
  <si>
    <t xml:space="preserve">Yakutat  </t>
  </si>
  <si>
    <t xml:space="preserve">Yukon Koyukuk  </t>
  </si>
  <si>
    <t xml:space="preserve">American Samoa  </t>
  </si>
  <si>
    <t>AZ</t>
  </si>
  <si>
    <t>Dry</t>
  </si>
  <si>
    <t xml:space="preserve">Cochise  </t>
  </si>
  <si>
    <t xml:space="preserve">Coconino  </t>
  </si>
  <si>
    <t xml:space="preserve">Gila  </t>
  </si>
  <si>
    <t xml:space="preserve">Graham  </t>
  </si>
  <si>
    <t xml:space="preserve">Greenlee  </t>
  </si>
  <si>
    <t xml:space="preserve">La Paz  </t>
  </si>
  <si>
    <t xml:space="preserve">Maricopa  </t>
  </si>
  <si>
    <t xml:space="preserve">Mohave  </t>
  </si>
  <si>
    <t xml:space="preserve">Navajo  </t>
  </si>
  <si>
    <t xml:space="preserve">Pima  </t>
  </si>
  <si>
    <t xml:space="preserve">Pinal  </t>
  </si>
  <si>
    <t xml:space="preserve">Santa Cruz  </t>
  </si>
  <si>
    <t xml:space="preserve">Yavapai  </t>
  </si>
  <si>
    <t xml:space="preserve">Yuma  </t>
  </si>
  <si>
    <t>AR</t>
  </si>
  <si>
    <t xml:space="preserve">Arkansas  </t>
  </si>
  <si>
    <t xml:space="preserve">Ashley  </t>
  </si>
  <si>
    <t xml:space="preserve">Baxter  </t>
  </si>
  <si>
    <t xml:space="preserve">Benton  </t>
  </si>
  <si>
    <t xml:space="preserve">Boone  </t>
  </si>
  <si>
    <t xml:space="preserve">Bradley  </t>
  </si>
  <si>
    <t xml:space="preserve">Carroll  </t>
  </si>
  <si>
    <t xml:space="preserve">Chicot  </t>
  </si>
  <si>
    <t xml:space="preserve">Clark  </t>
  </si>
  <si>
    <t xml:space="preserve">Cleveland  </t>
  </si>
  <si>
    <t xml:space="preserve">Columbia  </t>
  </si>
  <si>
    <t xml:space="preserve">Conway  </t>
  </si>
  <si>
    <t xml:space="preserve">Craighead  </t>
  </si>
  <si>
    <t xml:space="preserve">Crawford  </t>
  </si>
  <si>
    <t xml:space="preserve">Crittenden  </t>
  </si>
  <si>
    <t xml:space="preserve">Cross  </t>
  </si>
  <si>
    <t xml:space="preserve">Desha  </t>
  </si>
  <si>
    <t xml:space="preserve">Drew  </t>
  </si>
  <si>
    <t xml:space="preserve">Faulkner  </t>
  </si>
  <si>
    <t xml:space="preserve">Fulton  </t>
  </si>
  <si>
    <t xml:space="preserve">Garland  </t>
  </si>
  <si>
    <t xml:space="preserve">Grant  </t>
  </si>
  <si>
    <t xml:space="preserve">Hempstead  </t>
  </si>
  <si>
    <t xml:space="preserve">Hot Spring  </t>
  </si>
  <si>
    <t xml:space="preserve">Howard  </t>
  </si>
  <si>
    <t xml:space="preserve">Independence  </t>
  </si>
  <si>
    <t xml:space="preserve">Izard  </t>
  </si>
  <si>
    <t xml:space="preserve">Johnson  </t>
  </si>
  <si>
    <t xml:space="preserve">Lafayette  </t>
  </si>
  <si>
    <t xml:space="preserve">Lincoln  </t>
  </si>
  <si>
    <t xml:space="preserve">Little River  </t>
  </si>
  <si>
    <t xml:space="preserve">Logan  </t>
  </si>
  <si>
    <t xml:space="preserve">Lonoke  </t>
  </si>
  <si>
    <t xml:space="preserve">Miller  </t>
  </si>
  <si>
    <t xml:space="preserve">Mississippi  </t>
  </si>
  <si>
    <t xml:space="preserve">Nevada  </t>
  </si>
  <si>
    <t xml:space="preserve">Newton  </t>
  </si>
  <si>
    <t xml:space="preserve">Ouachita  </t>
  </si>
  <si>
    <t xml:space="preserve">Phillips  </t>
  </si>
  <si>
    <t xml:space="preserve">Poinsett  </t>
  </si>
  <si>
    <t xml:space="preserve">Polk  </t>
  </si>
  <si>
    <t xml:space="preserve">Pope  </t>
  </si>
  <si>
    <t xml:space="preserve">Prairie  </t>
  </si>
  <si>
    <t xml:space="preserve">Pulaski  </t>
  </si>
  <si>
    <t xml:space="preserve">Saint Francis  </t>
  </si>
  <si>
    <t xml:space="preserve">Saline  </t>
  </si>
  <si>
    <t xml:space="preserve">Scott  </t>
  </si>
  <si>
    <t xml:space="preserve">Searcy  </t>
  </si>
  <si>
    <t xml:space="preserve">Sebastian  </t>
  </si>
  <si>
    <t xml:space="preserve">Sevier  </t>
  </si>
  <si>
    <t xml:space="preserve">Sharp  </t>
  </si>
  <si>
    <t xml:space="preserve">Stone  </t>
  </si>
  <si>
    <t xml:space="preserve">Union  </t>
  </si>
  <si>
    <t xml:space="preserve">Van Buren  </t>
  </si>
  <si>
    <t xml:space="preserve">White  </t>
  </si>
  <si>
    <t xml:space="preserve">Woodruff  </t>
  </si>
  <si>
    <t xml:space="preserve">Yell  </t>
  </si>
  <si>
    <t>CA</t>
  </si>
  <si>
    <t xml:space="preserve">Alameda  </t>
  </si>
  <si>
    <t>Marine</t>
  </si>
  <si>
    <t xml:space="preserve">Alpine  </t>
  </si>
  <si>
    <t xml:space="preserve">Amador  </t>
  </si>
  <si>
    <t xml:space="preserve">Butte  </t>
  </si>
  <si>
    <t xml:space="preserve">Calaveras  </t>
  </si>
  <si>
    <t xml:space="preserve">Colusa  </t>
  </si>
  <si>
    <t xml:space="preserve">Contra Costa  </t>
  </si>
  <si>
    <t xml:space="preserve">Del Norte  </t>
  </si>
  <si>
    <t xml:space="preserve">El Dorado  </t>
  </si>
  <si>
    <t xml:space="preserve">Fresno  </t>
  </si>
  <si>
    <t xml:space="preserve">Glenn  </t>
  </si>
  <si>
    <t xml:space="preserve">Humboldt  </t>
  </si>
  <si>
    <t xml:space="preserve">Imperial  </t>
  </si>
  <si>
    <t xml:space="preserve">Inyo  </t>
  </si>
  <si>
    <t xml:space="preserve">Kern  </t>
  </si>
  <si>
    <t xml:space="preserve">Kings  </t>
  </si>
  <si>
    <t xml:space="preserve">Lake  </t>
  </si>
  <si>
    <t xml:space="preserve">Lassen  </t>
  </si>
  <si>
    <t xml:space="preserve">Los Angeles  </t>
  </si>
  <si>
    <t xml:space="preserve">Madera  </t>
  </si>
  <si>
    <t xml:space="preserve">Marin  </t>
  </si>
  <si>
    <t xml:space="preserve">Mariposa  </t>
  </si>
  <si>
    <t xml:space="preserve">Mendocino  </t>
  </si>
  <si>
    <t xml:space="preserve">Merced  </t>
  </si>
  <si>
    <t xml:space="preserve">Modoc  </t>
  </si>
  <si>
    <t xml:space="preserve">Mono  </t>
  </si>
  <si>
    <t xml:space="preserve">Monterey  </t>
  </si>
  <si>
    <t xml:space="preserve">Napa  </t>
  </si>
  <si>
    <t xml:space="preserve">Orange  </t>
  </si>
  <si>
    <t xml:space="preserve">Placer  </t>
  </si>
  <si>
    <t xml:space="preserve">Plumas  </t>
  </si>
  <si>
    <t xml:space="preserve">Riverside  </t>
  </si>
  <si>
    <t xml:space="preserve">Sacramento  </t>
  </si>
  <si>
    <t xml:space="preserve">San Benito  </t>
  </si>
  <si>
    <t xml:space="preserve">San Bernardino  </t>
  </si>
  <si>
    <t xml:space="preserve">San Diego  </t>
  </si>
  <si>
    <t xml:space="preserve">San Francisco  </t>
  </si>
  <si>
    <t xml:space="preserve">San Joaquin  </t>
  </si>
  <si>
    <t xml:space="preserve">San Luis Obispo  </t>
  </si>
  <si>
    <t xml:space="preserve">San Mateo  </t>
  </si>
  <si>
    <t xml:space="preserve">Santa Barbara  </t>
  </si>
  <si>
    <t xml:space="preserve">Santa Clara  </t>
  </si>
  <si>
    <t xml:space="preserve">Shasta  </t>
  </si>
  <si>
    <t xml:space="preserve">Sierra  </t>
  </si>
  <si>
    <t xml:space="preserve">Siskiyou  </t>
  </si>
  <si>
    <t xml:space="preserve">Solano  </t>
  </si>
  <si>
    <t xml:space="preserve">Sonoma  </t>
  </si>
  <si>
    <t xml:space="preserve">Stanislaus  </t>
  </si>
  <si>
    <t xml:space="preserve">Sutter  </t>
  </si>
  <si>
    <t xml:space="preserve">Tehama  </t>
  </si>
  <si>
    <t xml:space="preserve">Trinity  </t>
  </si>
  <si>
    <t xml:space="preserve">Tulare  </t>
  </si>
  <si>
    <t xml:space="preserve">Tuolumne  </t>
  </si>
  <si>
    <t xml:space="preserve">Ventura  </t>
  </si>
  <si>
    <t xml:space="preserve">Yolo  </t>
  </si>
  <si>
    <t xml:space="preserve">Yuba  </t>
  </si>
  <si>
    <t>CO</t>
  </si>
  <si>
    <t xml:space="preserve">Adams  </t>
  </si>
  <si>
    <t xml:space="preserve">Alamosa  </t>
  </si>
  <si>
    <t xml:space="preserve">Arapahoe  </t>
  </si>
  <si>
    <t xml:space="preserve">Archuleta  </t>
  </si>
  <si>
    <t xml:space="preserve">Baca  </t>
  </si>
  <si>
    <t xml:space="preserve">Bent  </t>
  </si>
  <si>
    <t xml:space="preserve">Boulder  </t>
  </si>
  <si>
    <t xml:space="preserve">Broomfield  </t>
  </si>
  <si>
    <t xml:space="preserve">Chaffee  </t>
  </si>
  <si>
    <t xml:space="preserve">Cheyenne  </t>
  </si>
  <si>
    <t xml:space="preserve">Clear Creek  </t>
  </si>
  <si>
    <t xml:space="preserve">Conejos  </t>
  </si>
  <si>
    <t xml:space="preserve">Costilla  </t>
  </si>
  <si>
    <t xml:space="preserve">Crowley  </t>
  </si>
  <si>
    <t xml:space="preserve">Custer  </t>
  </si>
  <si>
    <t xml:space="preserve">Delta  </t>
  </si>
  <si>
    <t xml:space="preserve">Denver  </t>
  </si>
  <si>
    <t xml:space="preserve">Dolores  </t>
  </si>
  <si>
    <t xml:space="preserve">Douglas  </t>
  </si>
  <si>
    <t xml:space="preserve">Eagle  </t>
  </si>
  <si>
    <t xml:space="preserve">El Paso  </t>
  </si>
  <si>
    <t xml:space="preserve">Elbert  </t>
  </si>
  <si>
    <t xml:space="preserve">Fremont  </t>
  </si>
  <si>
    <t xml:space="preserve">Garfield  </t>
  </si>
  <si>
    <t xml:space="preserve">Gilpin  </t>
  </si>
  <si>
    <t xml:space="preserve">Grand  </t>
  </si>
  <si>
    <t xml:space="preserve">Gunnison  </t>
  </si>
  <si>
    <t xml:space="preserve">Hinsdale  </t>
  </si>
  <si>
    <t xml:space="preserve">Huerfano  </t>
  </si>
  <si>
    <t xml:space="preserve">Kiowa  </t>
  </si>
  <si>
    <t xml:space="preserve">Kit Carson  </t>
  </si>
  <si>
    <t xml:space="preserve">La Plata  </t>
  </si>
  <si>
    <t xml:space="preserve">Larimer  </t>
  </si>
  <si>
    <t xml:space="preserve">Las Animas  </t>
  </si>
  <si>
    <t xml:space="preserve">Mesa  </t>
  </si>
  <si>
    <t xml:space="preserve">Mineral  </t>
  </si>
  <si>
    <t xml:space="preserve">Moffat  </t>
  </si>
  <si>
    <t xml:space="preserve">Montezuma  </t>
  </si>
  <si>
    <t xml:space="preserve">Montrose  </t>
  </si>
  <si>
    <t xml:space="preserve">Otero  </t>
  </si>
  <si>
    <t xml:space="preserve">Ouray  </t>
  </si>
  <si>
    <t xml:space="preserve">Park  </t>
  </si>
  <si>
    <t xml:space="preserve">Pitkin  </t>
  </si>
  <si>
    <t xml:space="preserve">Prowers  </t>
  </si>
  <si>
    <t xml:space="preserve">Pueblo  </t>
  </si>
  <si>
    <t xml:space="preserve">Rio Blanco  </t>
  </si>
  <si>
    <t xml:space="preserve">Rio Grande  </t>
  </si>
  <si>
    <t xml:space="preserve">Routt  </t>
  </si>
  <si>
    <t xml:space="preserve">Saguache  </t>
  </si>
  <si>
    <t xml:space="preserve">San Juan  </t>
  </si>
  <si>
    <t xml:space="preserve">San Miguel  </t>
  </si>
  <si>
    <t xml:space="preserve">Sedgwick  </t>
  </si>
  <si>
    <t xml:space="preserve">Summit  </t>
  </si>
  <si>
    <t xml:space="preserve">Teller  </t>
  </si>
  <si>
    <t xml:space="preserve">Weld  </t>
  </si>
  <si>
    <t>CT</t>
  </si>
  <si>
    <t xml:space="preserve">Fairfield  </t>
  </si>
  <si>
    <t xml:space="preserve">Hartford  </t>
  </si>
  <si>
    <t xml:space="preserve">Litchfield  </t>
  </si>
  <si>
    <t xml:space="preserve">Middlesex  </t>
  </si>
  <si>
    <t xml:space="preserve">New Haven  </t>
  </si>
  <si>
    <t xml:space="preserve">New London  </t>
  </si>
  <si>
    <t xml:space="preserve">Tolland  </t>
  </si>
  <si>
    <t xml:space="preserve">Windham  </t>
  </si>
  <si>
    <t>DE</t>
  </si>
  <si>
    <t xml:space="preserve">Kent  </t>
  </si>
  <si>
    <t xml:space="preserve">New Castle  </t>
  </si>
  <si>
    <t xml:space="preserve">Sussex  </t>
  </si>
  <si>
    <t>DC</t>
  </si>
  <si>
    <t xml:space="preserve">District Of Columbia  </t>
  </si>
  <si>
    <t>FL</t>
  </si>
  <si>
    <t xml:space="preserve">Alachua  </t>
  </si>
  <si>
    <t xml:space="preserve">Baker  </t>
  </si>
  <si>
    <t xml:space="preserve">Bay  </t>
  </si>
  <si>
    <t xml:space="preserve">Bradford  </t>
  </si>
  <si>
    <t xml:space="preserve">Brevard  </t>
  </si>
  <si>
    <t xml:space="preserve">Broward  </t>
  </si>
  <si>
    <t xml:space="preserve">Charlotte  </t>
  </si>
  <si>
    <t xml:space="preserve">Citrus  </t>
  </si>
  <si>
    <t xml:space="preserve">Collier  </t>
  </si>
  <si>
    <t xml:space="preserve">De Soto  </t>
  </si>
  <si>
    <t xml:space="preserve">Dixie  </t>
  </si>
  <si>
    <t xml:space="preserve">Duval  </t>
  </si>
  <si>
    <t xml:space="preserve">Flagler  </t>
  </si>
  <si>
    <t xml:space="preserve">Gadsden  </t>
  </si>
  <si>
    <t xml:space="preserve">Gilchrist  </t>
  </si>
  <si>
    <t xml:space="preserve">Glades  </t>
  </si>
  <si>
    <t xml:space="preserve">Gulf  </t>
  </si>
  <si>
    <t xml:space="preserve">Hamilton  </t>
  </si>
  <si>
    <t xml:space="preserve">Hardee  </t>
  </si>
  <si>
    <t xml:space="preserve">Hendry  </t>
  </si>
  <si>
    <t xml:space="preserve">Hernando  </t>
  </si>
  <si>
    <t xml:space="preserve">Highlands  </t>
  </si>
  <si>
    <t xml:space="preserve">Hillsborough  </t>
  </si>
  <si>
    <t xml:space="preserve">Holmes  </t>
  </si>
  <si>
    <t xml:space="preserve">Indian River  </t>
  </si>
  <si>
    <t xml:space="preserve">Leon  </t>
  </si>
  <si>
    <t xml:space="preserve">Levy  </t>
  </si>
  <si>
    <t xml:space="preserve">Liberty  </t>
  </si>
  <si>
    <t xml:space="preserve">Manatee  </t>
  </si>
  <si>
    <t xml:space="preserve">Martin  </t>
  </si>
  <si>
    <t xml:space="preserve">Miami-Dade  </t>
  </si>
  <si>
    <t xml:space="preserve">Nassau  </t>
  </si>
  <si>
    <t xml:space="preserve">Okaloosa  </t>
  </si>
  <si>
    <t xml:space="preserve">Okeechobee  </t>
  </si>
  <si>
    <t xml:space="preserve">Osceola  </t>
  </si>
  <si>
    <t xml:space="preserve">Palm Beach  </t>
  </si>
  <si>
    <t xml:space="preserve">Pasco  </t>
  </si>
  <si>
    <t xml:space="preserve">Pinellas  </t>
  </si>
  <si>
    <t xml:space="preserve">Putnam  </t>
  </si>
  <si>
    <t xml:space="preserve">Saint Johns  </t>
  </si>
  <si>
    <t xml:space="preserve">Saint Lucie  </t>
  </si>
  <si>
    <t xml:space="preserve">Santa Rosa  </t>
  </si>
  <si>
    <t xml:space="preserve">Sarasota  </t>
  </si>
  <si>
    <t xml:space="preserve">Seminole  </t>
  </si>
  <si>
    <t xml:space="preserve">Suwannee  </t>
  </si>
  <si>
    <t xml:space="preserve">Taylor  </t>
  </si>
  <si>
    <t xml:space="preserve">Volusia  </t>
  </si>
  <si>
    <t xml:space="preserve">Wakulla  </t>
  </si>
  <si>
    <t xml:space="preserve">Walton  </t>
  </si>
  <si>
    <t>GA</t>
  </si>
  <si>
    <t xml:space="preserve">Appling  </t>
  </si>
  <si>
    <t xml:space="preserve">Atkinson  </t>
  </si>
  <si>
    <t xml:space="preserve">Bacon  </t>
  </si>
  <si>
    <t xml:space="preserve">Banks  </t>
  </si>
  <si>
    <t xml:space="preserve">Barrow  </t>
  </si>
  <si>
    <t xml:space="preserve">Bartow  </t>
  </si>
  <si>
    <t xml:space="preserve">Ben Hill  </t>
  </si>
  <si>
    <t xml:space="preserve">Berrien  </t>
  </si>
  <si>
    <t xml:space="preserve">Bleckley  </t>
  </si>
  <si>
    <t xml:space="preserve">Brantley  </t>
  </si>
  <si>
    <t xml:space="preserve">Brooks  </t>
  </si>
  <si>
    <t xml:space="preserve">Bryan  </t>
  </si>
  <si>
    <t xml:space="preserve">Bulloch  </t>
  </si>
  <si>
    <t xml:space="preserve">Burke  </t>
  </si>
  <si>
    <t xml:space="preserve">Butts  </t>
  </si>
  <si>
    <t xml:space="preserve">Camden  </t>
  </si>
  <si>
    <t xml:space="preserve">Candler  </t>
  </si>
  <si>
    <t xml:space="preserve">Catoosa  </t>
  </si>
  <si>
    <t xml:space="preserve">Charlton  </t>
  </si>
  <si>
    <t xml:space="preserve">Chatham  </t>
  </si>
  <si>
    <t xml:space="preserve">Chattahoochee  </t>
  </si>
  <si>
    <t xml:space="preserve">Chattooga  </t>
  </si>
  <si>
    <t xml:space="preserve">Clayton  </t>
  </si>
  <si>
    <t xml:space="preserve">Clinch  </t>
  </si>
  <si>
    <t xml:space="preserve">Cobb  </t>
  </si>
  <si>
    <t xml:space="preserve">Colquitt  </t>
  </si>
  <si>
    <t xml:space="preserve">Cook  </t>
  </si>
  <si>
    <t xml:space="preserve">Coweta  </t>
  </si>
  <si>
    <t xml:space="preserve">Crisp  </t>
  </si>
  <si>
    <t xml:space="preserve">Dade  </t>
  </si>
  <si>
    <t xml:space="preserve">Dawson  </t>
  </si>
  <si>
    <t xml:space="preserve">Decatur  </t>
  </si>
  <si>
    <t xml:space="preserve">Dekalb  </t>
  </si>
  <si>
    <t xml:space="preserve">Dodge  </t>
  </si>
  <si>
    <t xml:space="preserve">Dooly  </t>
  </si>
  <si>
    <t xml:space="preserve">Dougherty  </t>
  </si>
  <si>
    <t xml:space="preserve">Early  </t>
  </si>
  <si>
    <t xml:space="preserve">Echols  </t>
  </si>
  <si>
    <t xml:space="preserve">Effingham  </t>
  </si>
  <si>
    <t xml:space="preserve">Emanuel  </t>
  </si>
  <si>
    <t xml:space="preserve">Evans  </t>
  </si>
  <si>
    <t xml:space="preserve">Fannin  </t>
  </si>
  <si>
    <t xml:space="preserve">Floyd  </t>
  </si>
  <si>
    <t xml:space="preserve">Forsyth  </t>
  </si>
  <si>
    <t xml:space="preserve">Gilmer  </t>
  </si>
  <si>
    <t xml:space="preserve">Glascock  </t>
  </si>
  <si>
    <t xml:space="preserve">Glynn  </t>
  </si>
  <si>
    <t xml:space="preserve">Gordon  </t>
  </si>
  <si>
    <t xml:space="preserve">Grady  </t>
  </si>
  <si>
    <t xml:space="preserve">Gwinnett  </t>
  </si>
  <si>
    <t xml:space="preserve">Habersham  </t>
  </si>
  <si>
    <t xml:space="preserve">Hall  </t>
  </si>
  <si>
    <t xml:space="preserve">Hancock  </t>
  </si>
  <si>
    <t xml:space="preserve">Haralson  </t>
  </si>
  <si>
    <t xml:space="preserve">Harris  </t>
  </si>
  <si>
    <t xml:space="preserve">Hart  </t>
  </si>
  <si>
    <t xml:space="preserve">Heard  </t>
  </si>
  <si>
    <t xml:space="preserve">Irwin  </t>
  </si>
  <si>
    <t xml:space="preserve">Jasper  </t>
  </si>
  <si>
    <t xml:space="preserve">Jeff Davis  </t>
  </si>
  <si>
    <t xml:space="preserve">Jenkins  </t>
  </si>
  <si>
    <t xml:space="preserve">Jones  </t>
  </si>
  <si>
    <t xml:space="preserve">Lanier  </t>
  </si>
  <si>
    <t xml:space="preserve">Laurens  </t>
  </si>
  <si>
    <t xml:space="preserve">Long  </t>
  </si>
  <si>
    <t xml:space="preserve">Lumpkin  </t>
  </si>
  <si>
    <t xml:space="preserve">Mcduffie  </t>
  </si>
  <si>
    <t xml:space="preserve">Mcintosh  </t>
  </si>
  <si>
    <t xml:space="preserve">Meriwether  </t>
  </si>
  <si>
    <t xml:space="preserve">Mitchell  </t>
  </si>
  <si>
    <t xml:space="preserve">Murray  </t>
  </si>
  <si>
    <t xml:space="preserve">Muscogee  </t>
  </si>
  <si>
    <t xml:space="preserve">Oconee  </t>
  </si>
  <si>
    <t xml:space="preserve">Oglethorpe  </t>
  </si>
  <si>
    <t xml:space="preserve">Paulding  </t>
  </si>
  <si>
    <t xml:space="preserve">Peach  </t>
  </si>
  <si>
    <t xml:space="preserve">Pierce  </t>
  </si>
  <si>
    <t xml:space="preserve">Quitman  </t>
  </si>
  <si>
    <t xml:space="preserve">Rabun  </t>
  </si>
  <si>
    <t xml:space="preserve">Richmond  </t>
  </si>
  <si>
    <t xml:space="preserve">Rockdale  </t>
  </si>
  <si>
    <t xml:space="preserve">Schley  </t>
  </si>
  <si>
    <t xml:space="preserve">Screven  </t>
  </si>
  <si>
    <t xml:space="preserve">Spalding  </t>
  </si>
  <si>
    <t xml:space="preserve">Stephens  </t>
  </si>
  <si>
    <t xml:space="preserve">Stewart  </t>
  </si>
  <si>
    <t xml:space="preserve">Talbot  </t>
  </si>
  <si>
    <t xml:space="preserve">Taliaferro  </t>
  </si>
  <si>
    <t xml:space="preserve">Tattnall  </t>
  </si>
  <si>
    <t xml:space="preserve">Telfair  </t>
  </si>
  <si>
    <t xml:space="preserve">Terrell  </t>
  </si>
  <si>
    <t xml:space="preserve">Thomas  </t>
  </si>
  <si>
    <t xml:space="preserve">Tift  </t>
  </si>
  <si>
    <t xml:space="preserve">Toombs  </t>
  </si>
  <si>
    <t xml:space="preserve">Towns  </t>
  </si>
  <si>
    <t xml:space="preserve">Treutlen  </t>
  </si>
  <si>
    <t xml:space="preserve">Troup  </t>
  </si>
  <si>
    <t xml:space="preserve">Turner  </t>
  </si>
  <si>
    <t xml:space="preserve">Twiggs  </t>
  </si>
  <si>
    <t xml:space="preserve">Upson  </t>
  </si>
  <si>
    <t xml:space="preserve">Ware  </t>
  </si>
  <si>
    <t xml:space="preserve">Warren  </t>
  </si>
  <si>
    <t xml:space="preserve">Wayne  </t>
  </si>
  <si>
    <t xml:space="preserve">Webster  </t>
  </si>
  <si>
    <t xml:space="preserve">Wheeler  </t>
  </si>
  <si>
    <t xml:space="preserve">Whitfield  </t>
  </si>
  <si>
    <t xml:space="preserve">Wilkes  </t>
  </si>
  <si>
    <t xml:space="preserve">Wilkinson  </t>
  </si>
  <si>
    <t xml:space="preserve">Worth  </t>
  </si>
  <si>
    <t xml:space="preserve">Guam  </t>
  </si>
  <si>
    <t>HI</t>
  </si>
  <si>
    <t xml:space="preserve">Hawaii  </t>
  </si>
  <si>
    <t xml:space="preserve">Honolulu  </t>
  </si>
  <si>
    <t xml:space="preserve">Kauai  </t>
  </si>
  <si>
    <t xml:space="preserve">Maui  </t>
  </si>
  <si>
    <t>ID</t>
  </si>
  <si>
    <t xml:space="preserve">Ada  </t>
  </si>
  <si>
    <t xml:space="preserve">Bannock  </t>
  </si>
  <si>
    <t xml:space="preserve">Bear Lake  </t>
  </si>
  <si>
    <t xml:space="preserve">Benewah  </t>
  </si>
  <si>
    <t xml:space="preserve">Bingham  </t>
  </si>
  <si>
    <t xml:space="preserve">Blaine  </t>
  </si>
  <si>
    <t xml:space="preserve">Boise  </t>
  </si>
  <si>
    <t xml:space="preserve">Bonner  </t>
  </si>
  <si>
    <t xml:space="preserve">Bonneville  </t>
  </si>
  <si>
    <t xml:space="preserve">Boundary  </t>
  </si>
  <si>
    <t xml:space="preserve">Camas  </t>
  </si>
  <si>
    <t xml:space="preserve">Canyon  </t>
  </si>
  <si>
    <t xml:space="preserve">Caribou  </t>
  </si>
  <si>
    <t xml:space="preserve">Cassia  </t>
  </si>
  <si>
    <t xml:space="preserve">Clearwater  </t>
  </si>
  <si>
    <t xml:space="preserve">Gem  </t>
  </si>
  <si>
    <t xml:space="preserve">Gooding  </t>
  </si>
  <si>
    <t xml:space="preserve">Idaho  </t>
  </si>
  <si>
    <t xml:space="preserve">Jerome  </t>
  </si>
  <si>
    <t xml:space="preserve">Kootenai  </t>
  </si>
  <si>
    <t xml:space="preserve">Latah  </t>
  </si>
  <si>
    <t xml:space="preserve">Lemhi  </t>
  </si>
  <si>
    <t xml:space="preserve">Lewis  </t>
  </si>
  <si>
    <t xml:space="preserve">Minidoka  </t>
  </si>
  <si>
    <t xml:space="preserve">Nez Perce  </t>
  </si>
  <si>
    <t xml:space="preserve">Oneida  </t>
  </si>
  <si>
    <t xml:space="preserve">Owyhee  </t>
  </si>
  <si>
    <t xml:space="preserve">Payette  </t>
  </si>
  <si>
    <t xml:space="preserve">Power  </t>
  </si>
  <si>
    <t xml:space="preserve">Shoshone  </t>
  </si>
  <si>
    <t xml:space="preserve">Teton  </t>
  </si>
  <si>
    <t xml:space="preserve">Twin Falls  </t>
  </si>
  <si>
    <t xml:space="preserve">Valley  </t>
  </si>
  <si>
    <t>IL</t>
  </si>
  <si>
    <t xml:space="preserve">Alexander  </t>
  </si>
  <si>
    <t xml:space="preserve">Bond  </t>
  </si>
  <si>
    <t xml:space="preserve">Brown  </t>
  </si>
  <si>
    <t xml:space="preserve">Bureau  </t>
  </si>
  <si>
    <t xml:space="preserve">Cass  </t>
  </si>
  <si>
    <t xml:space="preserve">Champaign  </t>
  </si>
  <si>
    <t xml:space="preserve">Christian  </t>
  </si>
  <si>
    <t xml:space="preserve">Clinton  </t>
  </si>
  <si>
    <t xml:space="preserve">Coles  </t>
  </si>
  <si>
    <t xml:space="preserve">Cumberland  </t>
  </si>
  <si>
    <t xml:space="preserve">Dewitt  </t>
  </si>
  <si>
    <t xml:space="preserve">Dupage  </t>
  </si>
  <si>
    <t xml:space="preserve">Edgar  </t>
  </si>
  <si>
    <t xml:space="preserve">Edwards  </t>
  </si>
  <si>
    <t xml:space="preserve">Ford  </t>
  </si>
  <si>
    <t xml:space="preserve">Gallatin  </t>
  </si>
  <si>
    <t xml:space="preserve">Grundy  </t>
  </si>
  <si>
    <t xml:space="preserve">Hardin  </t>
  </si>
  <si>
    <t xml:space="preserve">Henderson  </t>
  </si>
  <si>
    <t xml:space="preserve">Iroquois  </t>
  </si>
  <si>
    <t xml:space="preserve">Jersey  </t>
  </si>
  <si>
    <t xml:space="preserve">Jo Daviess  </t>
  </si>
  <si>
    <t xml:space="preserve">Kane  </t>
  </si>
  <si>
    <t xml:space="preserve">Kankakee  </t>
  </si>
  <si>
    <t xml:space="preserve">Kendall  </t>
  </si>
  <si>
    <t xml:space="preserve">Knox  </t>
  </si>
  <si>
    <t xml:space="preserve">La Salle  </t>
  </si>
  <si>
    <t xml:space="preserve">Livingston  </t>
  </si>
  <si>
    <t xml:space="preserve">Macoupin  </t>
  </si>
  <si>
    <t xml:space="preserve">Mason  </t>
  </si>
  <si>
    <t xml:space="preserve">Massac  </t>
  </si>
  <si>
    <t xml:space="preserve">Mcdonough  </t>
  </si>
  <si>
    <t xml:space="preserve">Mchenry  </t>
  </si>
  <si>
    <t xml:space="preserve">Mclean  </t>
  </si>
  <si>
    <t xml:space="preserve">Menard  </t>
  </si>
  <si>
    <t xml:space="preserve">Mercer  </t>
  </si>
  <si>
    <t xml:space="preserve">Moultrie  </t>
  </si>
  <si>
    <t xml:space="preserve">Ogle  </t>
  </si>
  <si>
    <t xml:space="preserve">Peoria  </t>
  </si>
  <si>
    <t xml:space="preserve">Piatt  </t>
  </si>
  <si>
    <t xml:space="preserve">Richland  </t>
  </si>
  <si>
    <t xml:space="preserve">Rock Island  </t>
  </si>
  <si>
    <t xml:space="preserve">Sangamon  </t>
  </si>
  <si>
    <t xml:space="preserve">Schuyler  </t>
  </si>
  <si>
    <t xml:space="preserve">Stark  </t>
  </si>
  <si>
    <t xml:space="preserve">Stephenson  </t>
  </si>
  <si>
    <t xml:space="preserve">Tazewell  </t>
  </si>
  <si>
    <t xml:space="preserve">Vermilion  </t>
  </si>
  <si>
    <t xml:space="preserve">Wabash  </t>
  </si>
  <si>
    <t xml:space="preserve">Whiteside  </t>
  </si>
  <si>
    <t xml:space="preserve">Will  </t>
  </si>
  <si>
    <t xml:space="preserve">Williamson  </t>
  </si>
  <si>
    <t xml:space="preserve">Winnebago  </t>
  </si>
  <si>
    <t xml:space="preserve">Woodford  </t>
  </si>
  <si>
    <t>IN</t>
  </si>
  <si>
    <t xml:space="preserve">Allen  </t>
  </si>
  <si>
    <t xml:space="preserve">Bartholomew  </t>
  </si>
  <si>
    <t xml:space="preserve">Blackford  </t>
  </si>
  <si>
    <t xml:space="preserve">Daviess  </t>
  </si>
  <si>
    <t xml:space="preserve">Dearborn  </t>
  </si>
  <si>
    <t xml:space="preserve">Delaware  </t>
  </si>
  <si>
    <t xml:space="preserve">Dubois  </t>
  </si>
  <si>
    <t xml:space="preserve">Elkhart  </t>
  </si>
  <si>
    <t xml:space="preserve">Fountain  </t>
  </si>
  <si>
    <t xml:space="preserve">Gibson  </t>
  </si>
  <si>
    <t xml:space="preserve">Harrison  </t>
  </si>
  <si>
    <t xml:space="preserve">Hendricks  </t>
  </si>
  <si>
    <t xml:space="preserve">Huntington  </t>
  </si>
  <si>
    <t xml:space="preserve">Jay  </t>
  </si>
  <si>
    <t xml:space="preserve">Jennings  </t>
  </si>
  <si>
    <t xml:space="preserve">Kosciusko  </t>
  </si>
  <si>
    <t xml:space="preserve">La Porte  </t>
  </si>
  <si>
    <t xml:space="preserve">Lagrange  </t>
  </si>
  <si>
    <t xml:space="preserve">Miami  </t>
  </si>
  <si>
    <t xml:space="preserve">Noble  </t>
  </si>
  <si>
    <t xml:space="preserve">Ohio  </t>
  </si>
  <si>
    <t xml:space="preserve">Owen  </t>
  </si>
  <si>
    <t xml:space="preserve">Parke  </t>
  </si>
  <si>
    <t xml:space="preserve">Porter  </t>
  </si>
  <si>
    <t xml:space="preserve">Posey  </t>
  </si>
  <si>
    <t xml:space="preserve">Ripley  </t>
  </si>
  <si>
    <t xml:space="preserve">Rush  </t>
  </si>
  <si>
    <t xml:space="preserve">Spencer  </t>
  </si>
  <si>
    <t xml:space="preserve">St Joseph  </t>
  </si>
  <si>
    <t xml:space="preserve">Starke  </t>
  </si>
  <si>
    <t xml:space="preserve">Steuben  </t>
  </si>
  <si>
    <t xml:space="preserve">Sullivan  </t>
  </si>
  <si>
    <t xml:space="preserve">Switzerland  </t>
  </si>
  <si>
    <t xml:space="preserve">Tippecanoe  </t>
  </si>
  <si>
    <t xml:space="preserve">Tipton  </t>
  </si>
  <si>
    <t xml:space="preserve">Vanderburgh  </t>
  </si>
  <si>
    <t xml:space="preserve">Vermillion  </t>
  </si>
  <si>
    <t xml:space="preserve">Vigo  </t>
  </si>
  <si>
    <t xml:space="preserve">Warrick  </t>
  </si>
  <si>
    <t xml:space="preserve">Wells  </t>
  </si>
  <si>
    <t xml:space="preserve">Whitley  </t>
  </si>
  <si>
    <t>IA</t>
  </si>
  <si>
    <t xml:space="preserve">Adair  </t>
  </si>
  <si>
    <t xml:space="preserve">Allamakee  </t>
  </si>
  <si>
    <t xml:space="preserve">Appanoose  </t>
  </si>
  <si>
    <t xml:space="preserve">Audubon  </t>
  </si>
  <si>
    <t xml:space="preserve">Black Hawk  </t>
  </si>
  <si>
    <t xml:space="preserve">Bremer  </t>
  </si>
  <si>
    <t xml:space="preserve">Buchanan  </t>
  </si>
  <si>
    <t xml:space="preserve">Buena Vista  </t>
  </si>
  <si>
    <t xml:space="preserve">Cedar  </t>
  </si>
  <si>
    <t xml:space="preserve">Cerro Gordo  </t>
  </si>
  <si>
    <t xml:space="preserve">Chickasaw  </t>
  </si>
  <si>
    <t xml:space="preserve">Davis  </t>
  </si>
  <si>
    <t xml:space="preserve">Des Moines  </t>
  </si>
  <si>
    <t xml:space="preserve">Dickinson  </t>
  </si>
  <si>
    <t xml:space="preserve">Dubuque  </t>
  </si>
  <si>
    <t xml:space="preserve">Emmet  </t>
  </si>
  <si>
    <t xml:space="preserve">Guthrie  </t>
  </si>
  <si>
    <t xml:space="preserve">Ida  </t>
  </si>
  <si>
    <t xml:space="preserve">Iowa  </t>
  </si>
  <si>
    <t xml:space="preserve">Keokuk  </t>
  </si>
  <si>
    <t xml:space="preserve">Kossuth  </t>
  </si>
  <si>
    <t xml:space="preserve">Linn  </t>
  </si>
  <si>
    <t xml:space="preserve">Louisa  </t>
  </si>
  <si>
    <t xml:space="preserve">Lucas  </t>
  </si>
  <si>
    <t xml:space="preserve">Lyon  </t>
  </si>
  <si>
    <t xml:space="preserve">Mahaska  </t>
  </si>
  <si>
    <t xml:space="preserve">Mills  </t>
  </si>
  <si>
    <t xml:space="preserve">Monona  </t>
  </si>
  <si>
    <t xml:space="preserve">Muscatine  </t>
  </si>
  <si>
    <t xml:space="preserve">Obrien  </t>
  </si>
  <si>
    <t xml:space="preserve">Page  </t>
  </si>
  <si>
    <t xml:space="preserve">Palo Alto  </t>
  </si>
  <si>
    <t xml:space="preserve">Plymouth  </t>
  </si>
  <si>
    <t xml:space="preserve">Pocahontas  </t>
  </si>
  <si>
    <t xml:space="preserve">Pottawattamie  </t>
  </si>
  <si>
    <t xml:space="preserve">Poweshiek  </t>
  </si>
  <si>
    <t xml:space="preserve">Ringgold  </t>
  </si>
  <si>
    <t xml:space="preserve">Sac  </t>
  </si>
  <si>
    <t xml:space="preserve">Sioux  </t>
  </si>
  <si>
    <t xml:space="preserve">Story  </t>
  </si>
  <si>
    <t xml:space="preserve">Tama  </t>
  </si>
  <si>
    <t xml:space="preserve">Wapello  </t>
  </si>
  <si>
    <t xml:space="preserve">Winneshiek  </t>
  </si>
  <si>
    <t xml:space="preserve">Woodbury  </t>
  </si>
  <si>
    <t xml:space="preserve">Wright  </t>
  </si>
  <si>
    <t>KS</t>
  </si>
  <si>
    <t xml:space="preserve">Anderson  </t>
  </si>
  <si>
    <t xml:space="preserve">Atchison  </t>
  </si>
  <si>
    <t xml:space="preserve">Barber  </t>
  </si>
  <si>
    <t xml:space="preserve">Barton  </t>
  </si>
  <si>
    <t xml:space="preserve">Bourbon  </t>
  </si>
  <si>
    <t xml:space="preserve">Chase  </t>
  </si>
  <si>
    <t xml:space="preserve">Chautauqua  </t>
  </si>
  <si>
    <t xml:space="preserve">Cloud  </t>
  </si>
  <si>
    <t xml:space="preserve">Coffey  </t>
  </si>
  <si>
    <t xml:space="preserve">Comanche  </t>
  </si>
  <si>
    <t xml:space="preserve">Cowley  </t>
  </si>
  <si>
    <t xml:space="preserve">Doniphan  </t>
  </si>
  <si>
    <t xml:space="preserve">Elk  </t>
  </si>
  <si>
    <t xml:space="preserve">Ellis  </t>
  </si>
  <si>
    <t xml:space="preserve">Ellsworth  </t>
  </si>
  <si>
    <t xml:space="preserve">Finney  </t>
  </si>
  <si>
    <t xml:space="preserve">Geary  </t>
  </si>
  <si>
    <t xml:space="preserve">Gove  </t>
  </si>
  <si>
    <t xml:space="preserve">Gray  </t>
  </si>
  <si>
    <t xml:space="preserve">Greeley  </t>
  </si>
  <si>
    <t xml:space="preserve">Greenwood  </t>
  </si>
  <si>
    <t xml:space="preserve">Harper  </t>
  </si>
  <si>
    <t xml:space="preserve">Harvey  </t>
  </si>
  <si>
    <t xml:space="preserve">Haskell  </t>
  </si>
  <si>
    <t xml:space="preserve">Hodgeman  </t>
  </si>
  <si>
    <t xml:space="preserve">Jewell  </t>
  </si>
  <si>
    <t xml:space="preserve">Kearny  </t>
  </si>
  <si>
    <t xml:space="preserve">Kingman  </t>
  </si>
  <si>
    <t xml:space="preserve">Labette  </t>
  </si>
  <si>
    <t xml:space="preserve">Lane  </t>
  </si>
  <si>
    <t xml:space="preserve">Leavenworth  </t>
  </si>
  <si>
    <t xml:space="preserve">Mcpherson  </t>
  </si>
  <si>
    <t xml:space="preserve">Meade  </t>
  </si>
  <si>
    <t xml:space="preserve">Morris  </t>
  </si>
  <si>
    <t xml:space="preserve">Morton  </t>
  </si>
  <si>
    <t xml:space="preserve">Nemaha  </t>
  </si>
  <si>
    <t xml:space="preserve">Neosho  </t>
  </si>
  <si>
    <t xml:space="preserve">Ness  </t>
  </si>
  <si>
    <t xml:space="preserve">Norton  </t>
  </si>
  <si>
    <t xml:space="preserve">Osage  </t>
  </si>
  <si>
    <t xml:space="preserve">Osborne  </t>
  </si>
  <si>
    <t xml:space="preserve">Ottawa  </t>
  </si>
  <si>
    <t xml:space="preserve">Pawnee  </t>
  </si>
  <si>
    <t xml:space="preserve">Pottawatomie  </t>
  </si>
  <si>
    <t xml:space="preserve">Pratt  </t>
  </si>
  <si>
    <t xml:space="preserve">Rawlins  </t>
  </si>
  <si>
    <t xml:space="preserve">Reno  </t>
  </si>
  <si>
    <t xml:space="preserve">Republic  </t>
  </si>
  <si>
    <t xml:space="preserve">Rice  </t>
  </si>
  <si>
    <t xml:space="preserve">Riley  </t>
  </si>
  <si>
    <t xml:space="preserve">Rooks  </t>
  </si>
  <si>
    <t xml:space="preserve">Seward  </t>
  </si>
  <si>
    <t xml:space="preserve">Shawnee  </t>
  </si>
  <si>
    <t xml:space="preserve">Sheridan  </t>
  </si>
  <si>
    <t xml:space="preserve">Sherman  </t>
  </si>
  <si>
    <t xml:space="preserve">Smith  </t>
  </si>
  <si>
    <t xml:space="preserve">Stafford  </t>
  </si>
  <si>
    <t xml:space="preserve">Stanton  </t>
  </si>
  <si>
    <t xml:space="preserve">Stevens  </t>
  </si>
  <si>
    <t xml:space="preserve">Sumner  </t>
  </si>
  <si>
    <t xml:space="preserve">Trego  </t>
  </si>
  <si>
    <t xml:space="preserve">Wabaunsee  </t>
  </si>
  <si>
    <t xml:space="preserve">Wallace  </t>
  </si>
  <si>
    <t xml:space="preserve">Wichita  </t>
  </si>
  <si>
    <t xml:space="preserve">Wilson  </t>
  </si>
  <si>
    <t xml:space="preserve">Woodson  </t>
  </si>
  <si>
    <t xml:space="preserve">Wyandotte  </t>
  </si>
  <si>
    <t>KY</t>
  </si>
  <si>
    <t xml:space="preserve">Ballard  </t>
  </si>
  <si>
    <t xml:space="preserve">Barren  </t>
  </si>
  <si>
    <t xml:space="preserve">Bath  </t>
  </si>
  <si>
    <t xml:space="preserve">Bell  </t>
  </si>
  <si>
    <t xml:space="preserve">Boyd  </t>
  </si>
  <si>
    <t xml:space="preserve">Boyle  </t>
  </si>
  <si>
    <t xml:space="preserve">Bracken  </t>
  </si>
  <si>
    <t xml:space="preserve">Breathitt  </t>
  </si>
  <si>
    <t xml:space="preserve">Breckinridge  </t>
  </si>
  <si>
    <t xml:space="preserve">Bullitt  </t>
  </si>
  <si>
    <t xml:space="preserve">Caldwell  </t>
  </si>
  <si>
    <t xml:space="preserve">Calloway  </t>
  </si>
  <si>
    <t xml:space="preserve">Campbell  </t>
  </si>
  <si>
    <t xml:space="preserve">Carlisle  </t>
  </si>
  <si>
    <t xml:space="preserve">Carter  </t>
  </si>
  <si>
    <t xml:space="preserve">Casey  </t>
  </si>
  <si>
    <t xml:space="preserve">Edmonson  </t>
  </si>
  <si>
    <t xml:space="preserve">Elliott  </t>
  </si>
  <si>
    <t xml:space="preserve">Estill  </t>
  </si>
  <si>
    <t xml:space="preserve">Fleming  </t>
  </si>
  <si>
    <t xml:space="preserve">Garrard  </t>
  </si>
  <si>
    <t xml:space="preserve">Graves  </t>
  </si>
  <si>
    <t xml:space="preserve">Grayson  </t>
  </si>
  <si>
    <t xml:space="preserve">Green  </t>
  </si>
  <si>
    <t xml:space="preserve">Greenup  </t>
  </si>
  <si>
    <t xml:space="preserve">Harlan  </t>
  </si>
  <si>
    <t xml:space="preserve">Hickman  </t>
  </si>
  <si>
    <t xml:space="preserve">Hopkins  </t>
  </si>
  <si>
    <t xml:space="preserve">Jessamine  </t>
  </si>
  <si>
    <t xml:space="preserve">Kenton  </t>
  </si>
  <si>
    <t xml:space="preserve">Knott  </t>
  </si>
  <si>
    <t xml:space="preserve">Larue  </t>
  </si>
  <si>
    <t xml:space="preserve">Laurel  </t>
  </si>
  <si>
    <t xml:space="preserve">Leslie  </t>
  </si>
  <si>
    <t xml:space="preserve">Letcher  </t>
  </si>
  <si>
    <t xml:space="preserve">Magoffin  </t>
  </si>
  <si>
    <t xml:space="preserve">Mccracken  </t>
  </si>
  <si>
    <t xml:space="preserve">Mccreary  </t>
  </si>
  <si>
    <t xml:space="preserve">Menifee  </t>
  </si>
  <si>
    <t xml:space="preserve">Metcalfe  </t>
  </si>
  <si>
    <t xml:space="preserve">Muhlenberg  </t>
  </si>
  <si>
    <t xml:space="preserve">Nelson  </t>
  </si>
  <si>
    <t xml:space="preserve">Nicholas  </t>
  </si>
  <si>
    <t xml:space="preserve">Oldham  </t>
  </si>
  <si>
    <t xml:space="preserve">Owsley  </t>
  </si>
  <si>
    <t xml:space="preserve">Pendleton  </t>
  </si>
  <si>
    <t xml:space="preserve">Powell  </t>
  </si>
  <si>
    <t xml:space="preserve">Robertson  </t>
  </si>
  <si>
    <t xml:space="preserve">Rockcastle  </t>
  </si>
  <si>
    <t xml:space="preserve">Rowan  </t>
  </si>
  <si>
    <t xml:space="preserve">Simpson  </t>
  </si>
  <si>
    <t xml:space="preserve">Todd  </t>
  </si>
  <si>
    <t xml:space="preserve">Trigg  </t>
  </si>
  <si>
    <t xml:space="preserve">Trimble  </t>
  </si>
  <si>
    <t xml:space="preserve">Wolfe  </t>
  </si>
  <si>
    <t>LA</t>
  </si>
  <si>
    <t xml:space="preserve">Acadia  </t>
  </si>
  <si>
    <t xml:space="preserve">Ascension  </t>
  </si>
  <si>
    <t xml:space="preserve">Assumption  </t>
  </si>
  <si>
    <t xml:space="preserve">Avoyelles  </t>
  </si>
  <si>
    <t xml:space="preserve">Beauregard  </t>
  </si>
  <si>
    <t xml:space="preserve">Bienville  </t>
  </si>
  <si>
    <t xml:space="preserve">Bossier  </t>
  </si>
  <si>
    <t xml:space="preserve">Caddo  </t>
  </si>
  <si>
    <t xml:space="preserve">Calcasieu  </t>
  </si>
  <si>
    <t xml:space="preserve">Cameron  </t>
  </si>
  <si>
    <t xml:space="preserve">Catahoula  </t>
  </si>
  <si>
    <t xml:space="preserve">Claiborne  </t>
  </si>
  <si>
    <t xml:space="preserve">Concordia  </t>
  </si>
  <si>
    <t xml:space="preserve">East Baton Rouge  </t>
  </si>
  <si>
    <t xml:space="preserve">East Carroll  </t>
  </si>
  <si>
    <t xml:space="preserve">East Feliciana  </t>
  </si>
  <si>
    <t xml:space="preserve">Evangeline  </t>
  </si>
  <si>
    <t xml:space="preserve">Iberia  </t>
  </si>
  <si>
    <t xml:space="preserve">Iberville  </t>
  </si>
  <si>
    <t xml:space="preserve">Jefferson Davis  </t>
  </si>
  <si>
    <t xml:space="preserve">Lafourche  </t>
  </si>
  <si>
    <t xml:space="preserve">Morehouse  </t>
  </si>
  <si>
    <t xml:space="preserve">Natchitoches  </t>
  </si>
  <si>
    <t xml:space="preserve">Orleans  </t>
  </si>
  <si>
    <t xml:space="preserve">Plaquemines  </t>
  </si>
  <si>
    <t xml:space="preserve">Pointe Coupee  </t>
  </si>
  <si>
    <t xml:space="preserve">Rapides  </t>
  </si>
  <si>
    <t xml:space="preserve">Red River  </t>
  </si>
  <si>
    <t xml:space="preserve">Sabine  </t>
  </si>
  <si>
    <t xml:space="preserve">Saint Bernard  </t>
  </si>
  <si>
    <t xml:space="preserve">Saint Charles  </t>
  </si>
  <si>
    <t xml:space="preserve">Saint Helena  </t>
  </si>
  <si>
    <t xml:space="preserve">Saint James  </t>
  </si>
  <si>
    <t xml:space="preserve">Saint Landry  </t>
  </si>
  <si>
    <t xml:space="preserve">Saint Martin  </t>
  </si>
  <si>
    <t xml:space="preserve">Saint Mary  </t>
  </si>
  <si>
    <t xml:space="preserve">Saint Tammany  </t>
  </si>
  <si>
    <t xml:space="preserve">St John The Baptist  </t>
  </si>
  <si>
    <t xml:space="preserve">Tangipahoa  </t>
  </si>
  <si>
    <t xml:space="preserve">Tensas  </t>
  </si>
  <si>
    <t xml:space="preserve">Terrebonne  </t>
  </si>
  <si>
    <t xml:space="preserve">Vernon  </t>
  </si>
  <si>
    <t xml:space="preserve">West Baton Rouge  </t>
  </si>
  <si>
    <t xml:space="preserve">West Carroll  </t>
  </si>
  <si>
    <t xml:space="preserve">West Feliciana  </t>
  </si>
  <si>
    <t xml:space="preserve">Winn  </t>
  </si>
  <si>
    <t>ME</t>
  </si>
  <si>
    <t xml:space="preserve">Androscoggin  </t>
  </si>
  <si>
    <t xml:space="preserve">Aroostook  </t>
  </si>
  <si>
    <t xml:space="preserve">Kennebec  </t>
  </si>
  <si>
    <t xml:space="preserve">Oxford  </t>
  </si>
  <si>
    <t xml:space="preserve">Penobscot  </t>
  </si>
  <si>
    <t xml:space="preserve">Piscataquis  </t>
  </si>
  <si>
    <t xml:space="preserve">Sagadahoc  </t>
  </si>
  <si>
    <t xml:space="preserve">Somerset  </t>
  </si>
  <si>
    <t xml:space="preserve">Waldo  </t>
  </si>
  <si>
    <t xml:space="preserve">York  </t>
  </si>
  <si>
    <t>MD</t>
  </si>
  <si>
    <t xml:space="preserve">Allegany  </t>
  </si>
  <si>
    <t xml:space="preserve">Anne Arundel  </t>
  </si>
  <si>
    <t xml:space="preserve">Baltimore  </t>
  </si>
  <si>
    <t xml:space="preserve">Baltimore City  </t>
  </si>
  <si>
    <t xml:space="preserve">Calvert  </t>
  </si>
  <si>
    <t xml:space="preserve">Caroline  </t>
  </si>
  <si>
    <t xml:space="preserve">Cecil  </t>
  </si>
  <si>
    <t xml:space="preserve">Charles  </t>
  </si>
  <si>
    <t xml:space="preserve">Dorchester  </t>
  </si>
  <si>
    <t xml:space="preserve">Frederick  </t>
  </si>
  <si>
    <t xml:space="preserve">Garrett  </t>
  </si>
  <si>
    <t xml:space="preserve">Harford  </t>
  </si>
  <si>
    <t xml:space="preserve">Prince Georges  </t>
  </si>
  <si>
    <t xml:space="preserve">Queen Annes  </t>
  </si>
  <si>
    <t xml:space="preserve">Saint Marys  </t>
  </si>
  <si>
    <t xml:space="preserve">Wicomico  </t>
  </si>
  <si>
    <t xml:space="preserve">Worcester  </t>
  </si>
  <si>
    <t>MA</t>
  </si>
  <si>
    <t xml:space="preserve">Barnstable  </t>
  </si>
  <si>
    <t xml:space="preserve">Berkshire  </t>
  </si>
  <si>
    <t xml:space="preserve">Bristol  </t>
  </si>
  <si>
    <t xml:space="preserve">Dukes  </t>
  </si>
  <si>
    <t xml:space="preserve">Essex  </t>
  </si>
  <si>
    <t xml:space="preserve">Hampden  </t>
  </si>
  <si>
    <t xml:space="preserve">Hampshire  </t>
  </si>
  <si>
    <t xml:space="preserve">Nantucket  </t>
  </si>
  <si>
    <t xml:space="preserve">Norfolk  </t>
  </si>
  <si>
    <t xml:space="preserve">Suffolk  </t>
  </si>
  <si>
    <t>MI</t>
  </si>
  <si>
    <t xml:space="preserve">Alcona  </t>
  </si>
  <si>
    <t xml:space="preserve">Alger  </t>
  </si>
  <si>
    <t xml:space="preserve">Allegan  </t>
  </si>
  <si>
    <t xml:space="preserve">Alpena  </t>
  </si>
  <si>
    <t xml:space="preserve">Antrim  </t>
  </si>
  <si>
    <t xml:space="preserve">Arenac  </t>
  </si>
  <si>
    <t xml:space="preserve">Baraga  </t>
  </si>
  <si>
    <t xml:space="preserve">Barry  </t>
  </si>
  <si>
    <t xml:space="preserve">Benzie  </t>
  </si>
  <si>
    <t xml:space="preserve">Branch  </t>
  </si>
  <si>
    <t xml:space="preserve">Charlevoix  </t>
  </si>
  <si>
    <t xml:space="preserve">Cheboygan  </t>
  </si>
  <si>
    <t xml:space="preserve">Chippewa  </t>
  </si>
  <si>
    <t xml:space="preserve">Clare  </t>
  </si>
  <si>
    <t xml:space="preserve">Eaton  </t>
  </si>
  <si>
    <t xml:space="preserve">Genesee  </t>
  </si>
  <si>
    <t xml:space="preserve">Gladwin  </t>
  </si>
  <si>
    <t xml:space="preserve">Gogebic  </t>
  </si>
  <si>
    <t xml:space="preserve">Grand Traverse  </t>
  </si>
  <si>
    <t xml:space="preserve">Gratiot  </t>
  </si>
  <si>
    <t xml:space="preserve">Hillsdale  </t>
  </si>
  <si>
    <t xml:space="preserve">Houghton  </t>
  </si>
  <si>
    <t xml:space="preserve">Huron  </t>
  </si>
  <si>
    <t xml:space="preserve">Ingham  </t>
  </si>
  <si>
    <t xml:space="preserve">Ionia  </t>
  </si>
  <si>
    <t xml:space="preserve">Iosco  </t>
  </si>
  <si>
    <t xml:space="preserve">Iron  </t>
  </si>
  <si>
    <t xml:space="preserve">Isabella  </t>
  </si>
  <si>
    <t xml:space="preserve">Kalamazoo  </t>
  </si>
  <si>
    <t xml:space="preserve">Kalkaska  </t>
  </si>
  <si>
    <t xml:space="preserve">Keweenaw  </t>
  </si>
  <si>
    <t xml:space="preserve">Lapeer  </t>
  </si>
  <si>
    <t xml:space="preserve">Leelanau  </t>
  </si>
  <si>
    <t xml:space="preserve">Lenawee  </t>
  </si>
  <si>
    <t xml:space="preserve">Luce  </t>
  </si>
  <si>
    <t xml:space="preserve">Mackinac  </t>
  </si>
  <si>
    <t xml:space="preserve">Macomb  </t>
  </si>
  <si>
    <t xml:space="preserve">Manistee  </t>
  </si>
  <si>
    <t xml:space="preserve">Marquette  </t>
  </si>
  <si>
    <t xml:space="preserve">Mecosta  </t>
  </si>
  <si>
    <t xml:space="preserve">Menominee  </t>
  </si>
  <si>
    <t xml:space="preserve">Midland  </t>
  </si>
  <si>
    <t xml:space="preserve">Missaukee  </t>
  </si>
  <si>
    <t xml:space="preserve">Montcalm  </t>
  </si>
  <si>
    <t xml:space="preserve">Montmorency  </t>
  </si>
  <si>
    <t xml:space="preserve">Muskegon  </t>
  </si>
  <si>
    <t xml:space="preserve">Newaygo  </t>
  </si>
  <si>
    <t xml:space="preserve">Oakland  </t>
  </si>
  <si>
    <t xml:space="preserve">Oceana  </t>
  </si>
  <si>
    <t xml:space="preserve">Ogemaw  </t>
  </si>
  <si>
    <t xml:space="preserve">Ontonagon  </t>
  </si>
  <si>
    <t xml:space="preserve">Oscoda  </t>
  </si>
  <si>
    <t xml:space="preserve">Otsego  </t>
  </si>
  <si>
    <t xml:space="preserve">Presque Isle  </t>
  </si>
  <si>
    <t xml:space="preserve">Roscommon  </t>
  </si>
  <si>
    <t xml:space="preserve">Saginaw  </t>
  </si>
  <si>
    <t xml:space="preserve">Saint Joseph  </t>
  </si>
  <si>
    <t xml:space="preserve">Sanilac  </t>
  </si>
  <si>
    <t xml:space="preserve">Schoolcraft  </t>
  </si>
  <si>
    <t xml:space="preserve">Shiawassee  </t>
  </si>
  <si>
    <t xml:space="preserve">Tuscola  </t>
  </si>
  <si>
    <t xml:space="preserve">Washtenaw  </t>
  </si>
  <si>
    <t xml:space="preserve">Wexford  </t>
  </si>
  <si>
    <t>MN</t>
  </si>
  <si>
    <t xml:space="preserve">Aitkin  </t>
  </si>
  <si>
    <t xml:space="preserve">Anoka  </t>
  </si>
  <si>
    <t xml:space="preserve">Becker  </t>
  </si>
  <si>
    <t xml:space="preserve">Beltrami  </t>
  </si>
  <si>
    <t xml:space="preserve">Big Stone  </t>
  </si>
  <si>
    <t xml:space="preserve">Blue Earth  </t>
  </si>
  <si>
    <t xml:space="preserve">Carlton  </t>
  </si>
  <si>
    <t xml:space="preserve">Carver  </t>
  </si>
  <si>
    <t xml:space="preserve">Chisago  </t>
  </si>
  <si>
    <t xml:space="preserve">Cottonwood  </t>
  </si>
  <si>
    <t xml:space="preserve">Crow Wing  </t>
  </si>
  <si>
    <t xml:space="preserve">Dakota  </t>
  </si>
  <si>
    <t xml:space="preserve">Faribault  </t>
  </si>
  <si>
    <t xml:space="preserve">Fillmore  </t>
  </si>
  <si>
    <t xml:space="preserve">Freeborn  </t>
  </si>
  <si>
    <t xml:space="preserve">Goodhue  </t>
  </si>
  <si>
    <t xml:space="preserve">Hennepin  </t>
  </si>
  <si>
    <t xml:space="preserve">Hubbard  </t>
  </si>
  <si>
    <t xml:space="preserve">Isanti  </t>
  </si>
  <si>
    <t xml:space="preserve">Itasca  </t>
  </si>
  <si>
    <t xml:space="preserve">Kanabec  </t>
  </si>
  <si>
    <t xml:space="preserve">Kandiyohi  </t>
  </si>
  <si>
    <t xml:space="preserve">Kittson  </t>
  </si>
  <si>
    <t xml:space="preserve">Koochiching  </t>
  </si>
  <si>
    <t xml:space="preserve">Lac Qui Parle  </t>
  </si>
  <si>
    <t xml:space="preserve">Lake Of The Woods  </t>
  </si>
  <si>
    <t xml:space="preserve">Le Sueur  </t>
  </si>
  <si>
    <t xml:space="preserve">Mahnomen  </t>
  </si>
  <si>
    <t xml:space="preserve">Mcleod  </t>
  </si>
  <si>
    <t xml:space="preserve">Meeker  </t>
  </si>
  <si>
    <t xml:space="preserve">Mille Lacs  </t>
  </si>
  <si>
    <t xml:space="preserve">Morrison  </t>
  </si>
  <si>
    <t xml:space="preserve">Mower  </t>
  </si>
  <si>
    <t xml:space="preserve">Nicollet  </t>
  </si>
  <si>
    <t xml:space="preserve">Nobles  </t>
  </si>
  <si>
    <t xml:space="preserve">Norman  </t>
  </si>
  <si>
    <t xml:space="preserve">Olmsted  </t>
  </si>
  <si>
    <t xml:space="preserve">Otter Tail  </t>
  </si>
  <si>
    <t xml:space="preserve">Pennington  </t>
  </si>
  <si>
    <t xml:space="preserve">Pine  </t>
  </si>
  <si>
    <t xml:space="preserve">Pipestone  </t>
  </si>
  <si>
    <t xml:space="preserve">Ramsey  </t>
  </si>
  <si>
    <t xml:space="preserve">Red Lake  </t>
  </si>
  <si>
    <t xml:space="preserve">Redwood  </t>
  </si>
  <si>
    <t xml:space="preserve">Renville  </t>
  </si>
  <si>
    <t xml:space="preserve">Rock  </t>
  </si>
  <si>
    <t xml:space="preserve">Roseau  </t>
  </si>
  <si>
    <t xml:space="preserve">Saint Louis  </t>
  </si>
  <si>
    <t xml:space="preserve">Sherburne  </t>
  </si>
  <si>
    <t xml:space="preserve">Sibley  </t>
  </si>
  <si>
    <t xml:space="preserve">Stearns  </t>
  </si>
  <si>
    <t xml:space="preserve">Steele  </t>
  </si>
  <si>
    <t xml:space="preserve">Swift  </t>
  </si>
  <si>
    <t xml:space="preserve">Traverse  </t>
  </si>
  <si>
    <t xml:space="preserve">Wabasha  </t>
  </si>
  <si>
    <t xml:space="preserve">Wadena  </t>
  </si>
  <si>
    <t xml:space="preserve">Waseca  </t>
  </si>
  <si>
    <t xml:space="preserve">Watonwan  </t>
  </si>
  <si>
    <t xml:space="preserve">Wilkin  </t>
  </si>
  <si>
    <t xml:space="preserve">Winona  </t>
  </si>
  <si>
    <t xml:space="preserve">Yellow Medicine  </t>
  </si>
  <si>
    <t>MS</t>
  </si>
  <si>
    <t xml:space="preserve">Alcorn  </t>
  </si>
  <si>
    <t xml:space="preserve">Amite  </t>
  </si>
  <si>
    <t xml:space="preserve">Attala  </t>
  </si>
  <si>
    <t xml:space="preserve">Bolivar  </t>
  </si>
  <si>
    <t xml:space="preserve">Coahoma  </t>
  </si>
  <si>
    <t xml:space="preserve">Copiah  </t>
  </si>
  <si>
    <t xml:space="preserve">Desoto  </t>
  </si>
  <si>
    <t xml:space="preserve">Forrest  </t>
  </si>
  <si>
    <t xml:space="preserve">George  </t>
  </si>
  <si>
    <t xml:space="preserve">Grenada  </t>
  </si>
  <si>
    <t xml:space="preserve">Hinds  </t>
  </si>
  <si>
    <t xml:space="preserve">Humphreys  </t>
  </si>
  <si>
    <t xml:space="preserve">Issaquena  </t>
  </si>
  <si>
    <t xml:space="preserve">Itawamba  </t>
  </si>
  <si>
    <t xml:space="preserve">Kemper  </t>
  </si>
  <si>
    <t xml:space="preserve">Leake  </t>
  </si>
  <si>
    <t xml:space="preserve">Leflore  </t>
  </si>
  <si>
    <t xml:space="preserve">Neshoba  </t>
  </si>
  <si>
    <t xml:space="preserve">Noxubee  </t>
  </si>
  <si>
    <t xml:space="preserve">Oktibbeha  </t>
  </si>
  <si>
    <t xml:space="preserve">Panola  </t>
  </si>
  <si>
    <t xml:space="preserve">Pearl River  </t>
  </si>
  <si>
    <t xml:space="preserve">Pontotoc  </t>
  </si>
  <si>
    <t xml:space="preserve">Prentiss  </t>
  </si>
  <si>
    <t xml:space="preserve">Rankin  </t>
  </si>
  <si>
    <t xml:space="preserve">Sharkey  </t>
  </si>
  <si>
    <t xml:space="preserve">Sunflower  </t>
  </si>
  <si>
    <t xml:space="preserve">Tallahatchie  </t>
  </si>
  <si>
    <t xml:space="preserve">Tate  </t>
  </si>
  <si>
    <t xml:space="preserve">Tippah  </t>
  </si>
  <si>
    <t xml:space="preserve">Tishomingo  </t>
  </si>
  <si>
    <t xml:space="preserve">Tunica  </t>
  </si>
  <si>
    <t xml:space="preserve">Walthall  </t>
  </si>
  <si>
    <t xml:space="preserve">Yalobusha  </t>
  </si>
  <si>
    <t xml:space="preserve">Yazoo  </t>
  </si>
  <si>
    <t>MO</t>
  </si>
  <si>
    <t xml:space="preserve">Andrew  </t>
  </si>
  <si>
    <t xml:space="preserve">Audrain  </t>
  </si>
  <si>
    <t xml:space="preserve">Bates  </t>
  </si>
  <si>
    <t xml:space="preserve">Bollinger  </t>
  </si>
  <si>
    <t xml:space="preserve">Callaway  </t>
  </si>
  <si>
    <t xml:space="preserve">Cape Girardeau  </t>
  </si>
  <si>
    <t xml:space="preserve">Chariton  </t>
  </si>
  <si>
    <t xml:space="preserve">Cole  </t>
  </si>
  <si>
    <t xml:space="preserve">Cooper  </t>
  </si>
  <si>
    <t xml:space="preserve">Dent  </t>
  </si>
  <si>
    <t xml:space="preserve">Dunklin  </t>
  </si>
  <si>
    <t xml:space="preserve">Gasconade  </t>
  </si>
  <si>
    <t xml:space="preserve">Gentry  </t>
  </si>
  <si>
    <t xml:space="preserve">Hickory  </t>
  </si>
  <si>
    <t xml:space="preserve">Holt  </t>
  </si>
  <si>
    <t xml:space="preserve">Howell  </t>
  </si>
  <si>
    <t xml:space="preserve">Laclede  </t>
  </si>
  <si>
    <t xml:space="preserve">Maries  </t>
  </si>
  <si>
    <t xml:space="preserve">Mcdonald  </t>
  </si>
  <si>
    <t xml:space="preserve">Moniteau  </t>
  </si>
  <si>
    <t xml:space="preserve">New Madrid  </t>
  </si>
  <si>
    <t xml:space="preserve">Nodaway  </t>
  </si>
  <si>
    <t xml:space="preserve">Oregon  </t>
  </si>
  <si>
    <t xml:space="preserve">Ozark  </t>
  </si>
  <si>
    <t xml:space="preserve">Pemiscot  </t>
  </si>
  <si>
    <t xml:space="preserve">Pettis  </t>
  </si>
  <si>
    <t xml:space="preserve">Phelps  </t>
  </si>
  <si>
    <t xml:space="preserve">Platte  </t>
  </si>
  <si>
    <t xml:space="preserve">Ralls  </t>
  </si>
  <si>
    <t xml:space="preserve">Ray  </t>
  </si>
  <si>
    <t xml:space="preserve">Reynolds  </t>
  </si>
  <si>
    <t xml:space="preserve">Saint Francois  </t>
  </si>
  <si>
    <t xml:space="preserve">Saint Louis City  </t>
  </si>
  <si>
    <t xml:space="preserve">Sainte Genevieve  </t>
  </si>
  <si>
    <t xml:space="preserve">Scotland  </t>
  </si>
  <si>
    <t xml:space="preserve">Shannon  </t>
  </si>
  <si>
    <t xml:space="preserve">Stoddard  </t>
  </si>
  <si>
    <t xml:space="preserve">Taney  </t>
  </si>
  <si>
    <t xml:space="preserve">Texas  </t>
  </si>
  <si>
    <t>MT</t>
  </si>
  <si>
    <t xml:space="preserve">Beaverhead  </t>
  </si>
  <si>
    <t xml:space="preserve">Big Horn  </t>
  </si>
  <si>
    <t xml:space="preserve">Broadwater  </t>
  </si>
  <si>
    <t xml:space="preserve">Carbon  </t>
  </si>
  <si>
    <t xml:space="preserve">Cascade  </t>
  </si>
  <si>
    <t xml:space="preserve">Chouteau  </t>
  </si>
  <si>
    <t xml:space="preserve">Daniels  </t>
  </si>
  <si>
    <t xml:space="preserve">Deer Lodge  </t>
  </si>
  <si>
    <t xml:space="preserve">Fallon  </t>
  </si>
  <si>
    <t xml:space="preserve">Fergus  </t>
  </si>
  <si>
    <t xml:space="preserve">Flathead  </t>
  </si>
  <si>
    <t xml:space="preserve">Glacier  </t>
  </si>
  <si>
    <t xml:space="preserve">Golden Valley  </t>
  </si>
  <si>
    <t xml:space="preserve">Granite  </t>
  </si>
  <si>
    <t xml:space="preserve">Hill  </t>
  </si>
  <si>
    <t xml:space="preserve">Judith Basin  </t>
  </si>
  <si>
    <t xml:space="preserve">Lewis And Clark  </t>
  </si>
  <si>
    <t xml:space="preserve">Mccone  </t>
  </si>
  <si>
    <t xml:space="preserve">Meagher  </t>
  </si>
  <si>
    <t xml:space="preserve">Missoula  </t>
  </si>
  <si>
    <t xml:space="preserve">Musselshell  </t>
  </si>
  <si>
    <t xml:space="preserve">Petroleum  </t>
  </si>
  <si>
    <t xml:space="preserve">Pondera  </t>
  </si>
  <si>
    <t xml:space="preserve">Powder River  </t>
  </si>
  <si>
    <t xml:space="preserve">Ravalli  </t>
  </si>
  <si>
    <t xml:space="preserve">Roosevelt  </t>
  </si>
  <si>
    <t xml:space="preserve">Rosebud  </t>
  </si>
  <si>
    <t xml:space="preserve">Sanders  </t>
  </si>
  <si>
    <t xml:space="preserve">Silver Bow  </t>
  </si>
  <si>
    <t xml:space="preserve">Stillwater  </t>
  </si>
  <si>
    <t xml:space="preserve">Sweet Grass  </t>
  </si>
  <si>
    <t xml:space="preserve">Toole  </t>
  </si>
  <si>
    <t xml:space="preserve">Treasure  </t>
  </si>
  <si>
    <t xml:space="preserve">Wheatland  </t>
  </si>
  <si>
    <t xml:space="preserve">Wibaux  </t>
  </si>
  <si>
    <t xml:space="preserve">Yellowstone  </t>
  </si>
  <si>
    <t>NE</t>
  </si>
  <si>
    <t xml:space="preserve">Antelope  </t>
  </si>
  <si>
    <t xml:space="preserve">Arthur  </t>
  </si>
  <si>
    <t xml:space="preserve">Banner  </t>
  </si>
  <si>
    <t xml:space="preserve">Box Butte  </t>
  </si>
  <si>
    <t xml:space="preserve">Buffalo  </t>
  </si>
  <si>
    <t xml:space="preserve">Burt  </t>
  </si>
  <si>
    <t xml:space="preserve">Cherry  </t>
  </si>
  <si>
    <t xml:space="preserve">Colfax  </t>
  </si>
  <si>
    <t xml:space="preserve">Cuming  </t>
  </si>
  <si>
    <t xml:space="preserve">Dawes  </t>
  </si>
  <si>
    <t xml:space="preserve">Deuel  </t>
  </si>
  <si>
    <t xml:space="preserve">Dixon  </t>
  </si>
  <si>
    <t xml:space="preserve">Dundy  </t>
  </si>
  <si>
    <t xml:space="preserve">Frontier  </t>
  </si>
  <si>
    <t xml:space="preserve">Furnas  </t>
  </si>
  <si>
    <t xml:space="preserve">Gage  </t>
  </si>
  <si>
    <t xml:space="preserve">Garden  </t>
  </si>
  <si>
    <t xml:space="preserve">Gosper  </t>
  </si>
  <si>
    <t xml:space="preserve">Hayes  </t>
  </si>
  <si>
    <t xml:space="preserve">Hitchcock  </t>
  </si>
  <si>
    <t xml:space="preserve">Hooker  </t>
  </si>
  <si>
    <t xml:space="preserve">Kearney  </t>
  </si>
  <si>
    <t xml:space="preserve">Keith  </t>
  </si>
  <si>
    <t xml:space="preserve">Keya Paha  </t>
  </si>
  <si>
    <t xml:space="preserve">Kimball  </t>
  </si>
  <si>
    <t xml:space="preserve">Lancaster  </t>
  </si>
  <si>
    <t xml:space="preserve">Loup  </t>
  </si>
  <si>
    <t xml:space="preserve">Merrick  </t>
  </si>
  <si>
    <t xml:space="preserve">Morrill  </t>
  </si>
  <si>
    <t xml:space="preserve">Nance  </t>
  </si>
  <si>
    <t xml:space="preserve">Nuckolls  </t>
  </si>
  <si>
    <t xml:space="preserve">Otoe  </t>
  </si>
  <si>
    <t xml:space="preserve">Perkins  </t>
  </si>
  <si>
    <t xml:space="preserve">Red Willow  </t>
  </si>
  <si>
    <t xml:space="preserve">Richardson  </t>
  </si>
  <si>
    <t xml:space="preserve">Sarpy  </t>
  </si>
  <si>
    <t xml:space="preserve">Saunders  </t>
  </si>
  <si>
    <t xml:space="preserve">Scotts Bluff  </t>
  </si>
  <si>
    <t xml:space="preserve">Thayer  </t>
  </si>
  <si>
    <t xml:space="preserve">Thurston  </t>
  </si>
  <si>
    <t>NV</t>
  </si>
  <si>
    <t xml:space="preserve">Carson City  </t>
  </si>
  <si>
    <t xml:space="preserve">Churchill  </t>
  </si>
  <si>
    <t xml:space="preserve">Elko  </t>
  </si>
  <si>
    <t xml:space="preserve">Esmeralda  </t>
  </si>
  <si>
    <t xml:space="preserve">Eureka  </t>
  </si>
  <si>
    <t xml:space="preserve">Lander  </t>
  </si>
  <si>
    <t xml:space="preserve">Nye  </t>
  </si>
  <si>
    <t xml:space="preserve">Pershing  </t>
  </si>
  <si>
    <t xml:space="preserve">Storey  </t>
  </si>
  <si>
    <t xml:space="preserve">Washoe  </t>
  </si>
  <si>
    <t xml:space="preserve">White Pine  </t>
  </si>
  <si>
    <t>NH</t>
  </si>
  <si>
    <t xml:space="preserve">Belknap  </t>
  </si>
  <si>
    <t xml:space="preserve">Cheshire  </t>
  </si>
  <si>
    <t xml:space="preserve">Coos  </t>
  </si>
  <si>
    <t xml:space="preserve">Grafton  </t>
  </si>
  <si>
    <t xml:space="preserve">Merrimack  </t>
  </si>
  <si>
    <t xml:space="preserve">Rockingham  </t>
  </si>
  <si>
    <t xml:space="preserve">Strafford  </t>
  </si>
  <si>
    <t>NJ</t>
  </si>
  <si>
    <t xml:space="preserve">Atlantic  </t>
  </si>
  <si>
    <t xml:space="preserve">Bergen  </t>
  </si>
  <si>
    <t xml:space="preserve">Burlington  </t>
  </si>
  <si>
    <t xml:space="preserve">Cape May  </t>
  </si>
  <si>
    <t xml:space="preserve">Gloucester  </t>
  </si>
  <si>
    <t xml:space="preserve">Hudson  </t>
  </si>
  <si>
    <t xml:space="preserve">Hunterdon  </t>
  </si>
  <si>
    <t xml:space="preserve">Monmouth  </t>
  </si>
  <si>
    <t xml:space="preserve">Ocean  </t>
  </si>
  <si>
    <t xml:space="preserve">Passaic  </t>
  </si>
  <si>
    <t xml:space="preserve">Salem  </t>
  </si>
  <si>
    <t>NM</t>
  </si>
  <si>
    <t xml:space="preserve">Bernalillo  </t>
  </si>
  <si>
    <t xml:space="preserve">Catron  </t>
  </si>
  <si>
    <t xml:space="preserve">Chaves  </t>
  </si>
  <si>
    <t xml:space="preserve">Cibola  </t>
  </si>
  <si>
    <t xml:space="preserve">Curry  </t>
  </si>
  <si>
    <t xml:space="preserve">De Baca  </t>
  </si>
  <si>
    <t xml:space="preserve">Dona Ana  </t>
  </si>
  <si>
    <t xml:space="preserve">Eddy  </t>
  </si>
  <si>
    <t xml:space="preserve">Guadalupe  </t>
  </si>
  <si>
    <t xml:space="preserve">Harding  </t>
  </si>
  <si>
    <t xml:space="preserve">Hidalgo  </t>
  </si>
  <si>
    <t xml:space="preserve">Lea  </t>
  </si>
  <si>
    <t xml:space="preserve">Los Alamos  </t>
  </si>
  <si>
    <t xml:space="preserve">Luna  </t>
  </si>
  <si>
    <t xml:space="preserve">Mckinley  </t>
  </si>
  <si>
    <t xml:space="preserve">Mora  </t>
  </si>
  <si>
    <t xml:space="preserve">Quay  </t>
  </si>
  <si>
    <t xml:space="preserve">Rio Arriba  </t>
  </si>
  <si>
    <t xml:space="preserve">Sandoval  </t>
  </si>
  <si>
    <t xml:space="preserve">Santa Fe  </t>
  </si>
  <si>
    <t xml:space="preserve">Socorro  </t>
  </si>
  <si>
    <t xml:space="preserve">Taos  </t>
  </si>
  <si>
    <t xml:space="preserve">Torrance  </t>
  </si>
  <si>
    <t xml:space="preserve">Valencia  </t>
  </si>
  <si>
    <t>NY</t>
  </si>
  <si>
    <t xml:space="preserve">Albany  </t>
  </si>
  <si>
    <t xml:space="preserve">Bronx  </t>
  </si>
  <si>
    <t xml:space="preserve">Broome  </t>
  </si>
  <si>
    <t xml:space="preserve">Cattaraugus  </t>
  </si>
  <si>
    <t xml:space="preserve">Cayuga  </t>
  </si>
  <si>
    <t xml:space="preserve">Chemung  </t>
  </si>
  <si>
    <t xml:space="preserve">Chenango  </t>
  </si>
  <si>
    <t xml:space="preserve">Cortland  </t>
  </si>
  <si>
    <t xml:space="preserve">Dutchess  </t>
  </si>
  <si>
    <t xml:space="preserve">Erie  </t>
  </si>
  <si>
    <t xml:space="preserve">Herkimer  </t>
  </si>
  <si>
    <t xml:space="preserve">New York  </t>
  </si>
  <si>
    <t xml:space="preserve">Niagara  </t>
  </si>
  <si>
    <t xml:space="preserve">Onondaga  </t>
  </si>
  <si>
    <t xml:space="preserve">Ontario  </t>
  </si>
  <si>
    <t xml:space="preserve">Oswego  </t>
  </si>
  <si>
    <t xml:space="preserve">Queens  </t>
  </si>
  <si>
    <t xml:space="preserve">Rensselaer  </t>
  </si>
  <si>
    <t xml:space="preserve">Rockland  </t>
  </si>
  <si>
    <t xml:space="preserve">Saint Lawrence  </t>
  </si>
  <si>
    <t xml:space="preserve">Saratoga  </t>
  </si>
  <si>
    <t xml:space="preserve">Schenectady  </t>
  </si>
  <si>
    <t xml:space="preserve">Schoharie  </t>
  </si>
  <si>
    <t xml:space="preserve">Seneca  </t>
  </si>
  <si>
    <t xml:space="preserve">Tioga  </t>
  </si>
  <si>
    <t xml:space="preserve">Tompkins  </t>
  </si>
  <si>
    <t xml:space="preserve">Ulster  </t>
  </si>
  <si>
    <t xml:space="preserve">Westchester  </t>
  </si>
  <si>
    <t xml:space="preserve">Wyoming  </t>
  </si>
  <si>
    <t xml:space="preserve">Yates  </t>
  </si>
  <si>
    <t>NC</t>
  </si>
  <si>
    <t xml:space="preserve">Alamance  </t>
  </si>
  <si>
    <t xml:space="preserve">Alleghany  </t>
  </si>
  <si>
    <t xml:space="preserve">Anson  </t>
  </si>
  <si>
    <t xml:space="preserve">Ashe  </t>
  </si>
  <si>
    <t xml:space="preserve">Avery  </t>
  </si>
  <si>
    <t xml:space="preserve">Beaufort  </t>
  </si>
  <si>
    <t xml:space="preserve">Bertie  </t>
  </si>
  <si>
    <t xml:space="preserve">Bladen  </t>
  </si>
  <si>
    <t xml:space="preserve">Brunswick  </t>
  </si>
  <si>
    <t xml:space="preserve">Buncombe  </t>
  </si>
  <si>
    <t xml:space="preserve">Cabarrus  </t>
  </si>
  <si>
    <t xml:space="preserve">Carteret  </t>
  </si>
  <si>
    <t xml:space="preserve">Caswell  </t>
  </si>
  <si>
    <t xml:space="preserve">Catawba  </t>
  </si>
  <si>
    <t xml:space="preserve">Chowan  </t>
  </si>
  <si>
    <t xml:space="preserve">Columbus  </t>
  </si>
  <si>
    <t xml:space="preserve">Craven  </t>
  </si>
  <si>
    <t xml:space="preserve">Currituck  </t>
  </si>
  <si>
    <t xml:space="preserve">Dare  </t>
  </si>
  <si>
    <t xml:space="preserve">Davidson  </t>
  </si>
  <si>
    <t xml:space="preserve">Davie  </t>
  </si>
  <si>
    <t xml:space="preserve">Duplin  </t>
  </si>
  <si>
    <t xml:space="preserve">Durham  </t>
  </si>
  <si>
    <t xml:space="preserve">Edgecombe  </t>
  </si>
  <si>
    <t xml:space="preserve">Gaston  </t>
  </si>
  <si>
    <t xml:space="preserve">Gates  </t>
  </si>
  <si>
    <t xml:space="preserve">Granville  </t>
  </si>
  <si>
    <t xml:space="preserve">Guilford  </t>
  </si>
  <si>
    <t xml:space="preserve">Halifax  </t>
  </si>
  <si>
    <t xml:space="preserve">Harnett  </t>
  </si>
  <si>
    <t xml:space="preserve">Haywood  </t>
  </si>
  <si>
    <t xml:space="preserve">Hertford  </t>
  </si>
  <si>
    <t xml:space="preserve">Hoke  </t>
  </si>
  <si>
    <t xml:space="preserve">Hyde  </t>
  </si>
  <si>
    <t xml:space="preserve">Iredell  </t>
  </si>
  <si>
    <t xml:space="preserve">Johnston  </t>
  </si>
  <si>
    <t xml:space="preserve">Lenoir  </t>
  </si>
  <si>
    <t xml:space="preserve">Mcdowell  </t>
  </si>
  <si>
    <t xml:space="preserve">Mecklenburg  </t>
  </si>
  <si>
    <t xml:space="preserve">Moore  </t>
  </si>
  <si>
    <t xml:space="preserve">Nash  </t>
  </si>
  <si>
    <t xml:space="preserve">New Hanover  </t>
  </si>
  <si>
    <t xml:space="preserve">Northampton  </t>
  </si>
  <si>
    <t xml:space="preserve">Onslow  </t>
  </si>
  <si>
    <t xml:space="preserve">Pamlico  </t>
  </si>
  <si>
    <t xml:space="preserve">Pasquotank  </t>
  </si>
  <si>
    <t xml:space="preserve">Pender  </t>
  </si>
  <si>
    <t xml:space="preserve">Perquimans  </t>
  </si>
  <si>
    <t xml:space="preserve">Person  </t>
  </si>
  <si>
    <t xml:space="preserve">Pitt  </t>
  </si>
  <si>
    <t xml:space="preserve">Robeson  </t>
  </si>
  <si>
    <t xml:space="preserve">Rutherford  </t>
  </si>
  <si>
    <t xml:space="preserve">Sampson  </t>
  </si>
  <si>
    <t xml:space="preserve">Stanly  </t>
  </si>
  <si>
    <t xml:space="preserve">Stokes  </t>
  </si>
  <si>
    <t xml:space="preserve">Surry  </t>
  </si>
  <si>
    <t xml:space="preserve">Swain  </t>
  </si>
  <si>
    <t xml:space="preserve">Transylvania  </t>
  </si>
  <si>
    <t xml:space="preserve">Tyrrell  </t>
  </si>
  <si>
    <t xml:space="preserve">Vance  </t>
  </si>
  <si>
    <t xml:space="preserve">Wake  </t>
  </si>
  <si>
    <t xml:space="preserve">Watauga  </t>
  </si>
  <si>
    <t xml:space="preserve">Yadkin  </t>
  </si>
  <si>
    <t xml:space="preserve">Yancey  </t>
  </si>
  <si>
    <t>ND</t>
  </si>
  <si>
    <t xml:space="preserve">Barnes  </t>
  </si>
  <si>
    <t xml:space="preserve">Benson  </t>
  </si>
  <si>
    <t xml:space="preserve">Billings  </t>
  </si>
  <si>
    <t xml:space="preserve">Bottineau  </t>
  </si>
  <si>
    <t xml:space="preserve">Bowman  </t>
  </si>
  <si>
    <t xml:space="preserve">Burleigh  </t>
  </si>
  <si>
    <t xml:space="preserve">Cavalier  </t>
  </si>
  <si>
    <t xml:space="preserve">Dickey  </t>
  </si>
  <si>
    <t xml:space="preserve">Divide  </t>
  </si>
  <si>
    <t xml:space="preserve">Dunn  </t>
  </si>
  <si>
    <t xml:space="preserve">Emmons  </t>
  </si>
  <si>
    <t xml:space="preserve">Foster  </t>
  </si>
  <si>
    <t xml:space="preserve">Grand Forks  </t>
  </si>
  <si>
    <t xml:space="preserve">Griggs  </t>
  </si>
  <si>
    <t xml:space="preserve">Hettinger  </t>
  </si>
  <si>
    <t xml:space="preserve">Kidder  </t>
  </si>
  <si>
    <t xml:space="preserve">Lamoure  </t>
  </si>
  <si>
    <t xml:space="preserve">Mckenzie  </t>
  </si>
  <si>
    <t xml:space="preserve">Mountrail  </t>
  </si>
  <si>
    <t xml:space="preserve">Oliver  </t>
  </si>
  <si>
    <t xml:space="preserve">Pembina  </t>
  </si>
  <si>
    <t xml:space="preserve">Ransom  </t>
  </si>
  <si>
    <t xml:space="preserve">Rolette  </t>
  </si>
  <si>
    <t xml:space="preserve">Sargent  </t>
  </si>
  <si>
    <t xml:space="preserve">Slope  </t>
  </si>
  <si>
    <t xml:space="preserve">Stutsman  </t>
  </si>
  <si>
    <t xml:space="preserve">Towner  </t>
  </si>
  <si>
    <t xml:space="preserve">Traill  </t>
  </si>
  <si>
    <t xml:space="preserve">Walsh  </t>
  </si>
  <si>
    <t xml:space="preserve">Ward  </t>
  </si>
  <si>
    <t xml:space="preserve">Williams  </t>
  </si>
  <si>
    <t xml:space="preserve">Northern Mariana Islands  </t>
  </si>
  <si>
    <t>OH</t>
  </si>
  <si>
    <t xml:space="preserve">Ashland  </t>
  </si>
  <si>
    <t xml:space="preserve">Ashtabula  </t>
  </si>
  <si>
    <t xml:space="preserve">Athens  </t>
  </si>
  <si>
    <t xml:space="preserve">Auglaize  </t>
  </si>
  <si>
    <t xml:space="preserve">Belmont  </t>
  </si>
  <si>
    <t xml:space="preserve">Clermont  </t>
  </si>
  <si>
    <t xml:space="preserve">Columbiana  </t>
  </si>
  <si>
    <t xml:space="preserve">Coshocton  </t>
  </si>
  <si>
    <t xml:space="preserve">Cuyahoga  </t>
  </si>
  <si>
    <t xml:space="preserve">Darke  </t>
  </si>
  <si>
    <t xml:space="preserve">Defiance  </t>
  </si>
  <si>
    <t xml:space="preserve">Gallia  </t>
  </si>
  <si>
    <t xml:space="preserve">Geauga  </t>
  </si>
  <si>
    <t xml:space="preserve">Guernsey  </t>
  </si>
  <si>
    <t xml:space="preserve">Highland  </t>
  </si>
  <si>
    <t xml:space="preserve">Hocking  </t>
  </si>
  <si>
    <t xml:space="preserve">Licking  </t>
  </si>
  <si>
    <t xml:space="preserve">Lorain  </t>
  </si>
  <si>
    <t xml:space="preserve">Mahoning  </t>
  </si>
  <si>
    <t xml:space="preserve">Medina  </t>
  </si>
  <si>
    <t xml:space="preserve">Meigs  </t>
  </si>
  <si>
    <t xml:space="preserve">Morrow  </t>
  </si>
  <si>
    <t xml:space="preserve">Muskingum  </t>
  </si>
  <si>
    <t xml:space="preserve">Pickaway  </t>
  </si>
  <si>
    <t xml:space="preserve">Portage  </t>
  </si>
  <si>
    <t xml:space="preserve">Preble  </t>
  </si>
  <si>
    <t xml:space="preserve">Ross  </t>
  </si>
  <si>
    <t xml:space="preserve">Sandusky  </t>
  </si>
  <si>
    <t xml:space="preserve">Scioto  </t>
  </si>
  <si>
    <t xml:space="preserve">Trumbull  </t>
  </si>
  <si>
    <t xml:space="preserve">Tuscarawas  </t>
  </si>
  <si>
    <t xml:space="preserve">Van Wert  </t>
  </si>
  <si>
    <t xml:space="preserve">Vinton  </t>
  </si>
  <si>
    <t xml:space="preserve">Wood  </t>
  </si>
  <si>
    <t xml:space="preserve">Wyandot  </t>
  </si>
  <si>
    <t>OK</t>
  </si>
  <si>
    <t xml:space="preserve">Alfalfa  </t>
  </si>
  <si>
    <t xml:space="preserve">Atoka  </t>
  </si>
  <si>
    <t xml:space="preserve">Beaver  </t>
  </si>
  <si>
    <t xml:space="preserve">Beckham  </t>
  </si>
  <si>
    <t xml:space="preserve">Canadian  </t>
  </si>
  <si>
    <t xml:space="preserve">Cimarron  </t>
  </si>
  <si>
    <t xml:space="preserve">Coal  </t>
  </si>
  <si>
    <t xml:space="preserve">Cotton  </t>
  </si>
  <si>
    <t xml:space="preserve">Craig  </t>
  </si>
  <si>
    <t xml:space="preserve">Creek  </t>
  </si>
  <si>
    <t xml:space="preserve">Dewey  </t>
  </si>
  <si>
    <t xml:space="preserve">Garvin  </t>
  </si>
  <si>
    <t xml:space="preserve">Greer  </t>
  </si>
  <si>
    <t xml:space="preserve">Harmon  </t>
  </si>
  <si>
    <t xml:space="preserve">Hughes  </t>
  </si>
  <si>
    <t xml:space="preserve">Kay  </t>
  </si>
  <si>
    <t xml:space="preserve">Kingfisher  </t>
  </si>
  <si>
    <t xml:space="preserve">Latimer  </t>
  </si>
  <si>
    <t xml:space="preserve">Le Flore  </t>
  </si>
  <si>
    <t xml:space="preserve">Love  </t>
  </si>
  <si>
    <t xml:space="preserve">Major  </t>
  </si>
  <si>
    <t xml:space="preserve">Mayes  </t>
  </si>
  <si>
    <t xml:space="preserve">Mcclain  </t>
  </si>
  <si>
    <t xml:space="preserve">Mccurtain  </t>
  </si>
  <si>
    <t xml:space="preserve">Muskogee  </t>
  </si>
  <si>
    <t xml:space="preserve">Nowata  </t>
  </si>
  <si>
    <t xml:space="preserve">Okfuskee  </t>
  </si>
  <si>
    <t xml:space="preserve">Oklahoma  </t>
  </si>
  <si>
    <t xml:space="preserve">Okmulgee  </t>
  </si>
  <si>
    <t xml:space="preserve">Payne  </t>
  </si>
  <si>
    <t xml:space="preserve">Pittsburg  </t>
  </si>
  <si>
    <t xml:space="preserve">Pushmataha  </t>
  </si>
  <si>
    <t xml:space="preserve">Roger Mills  </t>
  </si>
  <si>
    <t xml:space="preserve">Rogers  </t>
  </si>
  <si>
    <t xml:space="preserve">Sequoyah  </t>
  </si>
  <si>
    <t xml:space="preserve">Tillman  </t>
  </si>
  <si>
    <t xml:space="preserve">Tulsa  </t>
  </si>
  <si>
    <t xml:space="preserve">Wagoner  </t>
  </si>
  <si>
    <t xml:space="preserve">Washita  </t>
  </si>
  <si>
    <t xml:space="preserve">Woods  </t>
  </si>
  <si>
    <t xml:space="preserve">Woodward  </t>
  </si>
  <si>
    <t xml:space="preserve">Clackamas  </t>
  </si>
  <si>
    <t xml:space="preserve">Clatsop  </t>
  </si>
  <si>
    <t xml:space="preserve">Crook  </t>
  </si>
  <si>
    <t xml:space="preserve">Deschutes  </t>
  </si>
  <si>
    <t xml:space="preserve">Gilliam  </t>
  </si>
  <si>
    <t xml:space="preserve">Harney  </t>
  </si>
  <si>
    <t xml:space="preserve">Hood River  </t>
  </si>
  <si>
    <t xml:space="preserve">Josephine  </t>
  </si>
  <si>
    <t xml:space="preserve">Klamath  </t>
  </si>
  <si>
    <t xml:space="preserve">Malheur  </t>
  </si>
  <si>
    <t xml:space="preserve">Multnomah  </t>
  </si>
  <si>
    <t xml:space="preserve">Tillamook  </t>
  </si>
  <si>
    <t xml:space="preserve">Umatilla  </t>
  </si>
  <si>
    <t xml:space="preserve">Wallowa  </t>
  </si>
  <si>
    <t xml:space="preserve">Wasco  </t>
  </si>
  <si>
    <t xml:space="preserve">Yamhill  </t>
  </si>
  <si>
    <t>PA</t>
  </si>
  <si>
    <t xml:space="preserve">Allegheny  </t>
  </si>
  <si>
    <t xml:space="preserve">Armstrong  </t>
  </si>
  <si>
    <t xml:space="preserve">Bedford  </t>
  </si>
  <si>
    <t xml:space="preserve">Berks  </t>
  </si>
  <si>
    <t xml:space="preserve">Blair  </t>
  </si>
  <si>
    <t xml:space="preserve">Bucks  </t>
  </si>
  <si>
    <t xml:space="preserve">Cambria  </t>
  </si>
  <si>
    <t xml:space="preserve">Centre  </t>
  </si>
  <si>
    <t xml:space="preserve">Chester  </t>
  </si>
  <si>
    <t xml:space="preserve">Clarion  </t>
  </si>
  <si>
    <t xml:space="preserve">Clearfield  </t>
  </si>
  <si>
    <t xml:space="preserve">Dauphin  </t>
  </si>
  <si>
    <t xml:space="preserve">Forest  </t>
  </si>
  <si>
    <t xml:space="preserve">Huntingdon  </t>
  </si>
  <si>
    <t xml:space="preserve">Indiana  </t>
  </si>
  <si>
    <t xml:space="preserve">Juniata  </t>
  </si>
  <si>
    <t xml:space="preserve">Lackawanna  </t>
  </si>
  <si>
    <t xml:space="preserve">Lebanon  </t>
  </si>
  <si>
    <t xml:space="preserve">Lehigh  </t>
  </si>
  <si>
    <t xml:space="preserve">Luzerne  </t>
  </si>
  <si>
    <t xml:space="preserve">Lycoming  </t>
  </si>
  <si>
    <t xml:space="preserve">Mckean  </t>
  </si>
  <si>
    <t xml:space="preserve">Mifflin  </t>
  </si>
  <si>
    <t xml:space="preserve">Montour  </t>
  </si>
  <si>
    <t xml:space="preserve">Northumberland  </t>
  </si>
  <si>
    <t xml:space="preserve">Philadelphia  </t>
  </si>
  <si>
    <t xml:space="preserve">Potter  </t>
  </si>
  <si>
    <t xml:space="preserve">Schuylkill  </t>
  </si>
  <si>
    <t xml:space="preserve">Snyder  </t>
  </si>
  <si>
    <t xml:space="preserve">Susquehanna  </t>
  </si>
  <si>
    <t xml:space="preserve">Venango  </t>
  </si>
  <si>
    <t xml:space="preserve">Westmoreland  </t>
  </si>
  <si>
    <t>Adjuntas</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</si>
  <si>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</si>
  <si>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</si>
  <si>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</si>
  <si>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</si>
  <si>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</si>
  <si>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</si>
  <si>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</si>
  <si>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</si>
  <si>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</si>
  <si>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</si>
  <si>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</si>
  <si>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</si>
  <si>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</si>
  <si>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</si>
  <si>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</si>
  <si>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</si>
  <si>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</si>
  <si>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</si>
  <si>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</si>
  <si>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</si>
  <si>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</si>
  <si>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</si>
  <si>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</si>
  <si>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</si>
  <si>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</si>
  <si>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</si>
  <si>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</si>
  <si>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</si>
  <si>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</si>
  <si>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</si>
  <si>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</si>
  <si>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</si>
  <si>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</si>
  <si>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</si>
  <si>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</si>
  <si>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</si>
  <si>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</si>
  <si>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</si>
  <si>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</si>
  <si>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</si>
  <si>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</si>
  <si>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</si>
  <si>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</si>
  <si>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</si>
  <si>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</si>
  <si>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</si>
  <si>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</si>
  <si>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</si>
  <si>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</si>
  <si>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</si>
  <si>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</si>
  <si>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</si>
  <si>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</si>
  <si>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</si>
  <si>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</si>
  <si>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</si>
  <si>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</si>
  <si>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</si>
  <si>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Rio Grande</t>
  </si>
  <si>
    <t>Sabana Grande</t>
  </si>
  <si>
    <t>Salinas</t>
  </si>
  <si>
    <t>San German</t>
  </si>
  <si>
    <t>San Juan</t>
  </si>
  <si>
    <t>San Lorenzo</t>
  </si>
  <si>
    <t>San Sebastian</t>
  </si>
  <si>
    <t>Santa Isabel</t>
  </si>
  <si>
    <t>Toa Alta</t>
  </si>
  <si>
    <t>Toa Baja</t>
  </si>
  <si>
    <t>Trujillo Alto</t>
  </si>
  <si>
    <t>Utuado</t>
  </si>
  <si>
    <t>Vega Alta</t>
  </si>
  <si>
    <t>Vega Baja</t>
  </si>
  <si>
    <t>Vieques</t>
  </si>
  <si>
    <t>Villalba</t>
  </si>
  <si>
    <t>Yabucoa</t>
  </si>
  <si>
    <t>Yauco</t>
  </si>
  <si>
    <t>RI</t>
  </si>
  <si>
    <t xml:space="preserve">Newport  </t>
  </si>
  <si>
    <t xml:space="preserve">Providence  </t>
  </si>
  <si>
    <t>SC</t>
  </si>
  <si>
    <t xml:space="preserve">Abbeville  </t>
  </si>
  <si>
    <t xml:space="preserve">Aiken  </t>
  </si>
  <si>
    <t xml:space="preserve">Allendale  </t>
  </si>
  <si>
    <t xml:space="preserve">Bamberg  </t>
  </si>
  <si>
    <t xml:space="preserve">Barnwell  </t>
  </si>
  <si>
    <t xml:space="preserve">Berkeley  </t>
  </si>
  <si>
    <t xml:space="preserve">Charleston  </t>
  </si>
  <si>
    <t xml:space="preserve">Chesterfield  </t>
  </si>
  <si>
    <t xml:space="preserve">Clarendon  </t>
  </si>
  <si>
    <t xml:space="preserve">Colleton  </t>
  </si>
  <si>
    <t xml:space="preserve">Darlington  </t>
  </si>
  <si>
    <t xml:space="preserve">Dillon  </t>
  </si>
  <si>
    <t xml:space="preserve">Edgefield  </t>
  </si>
  <si>
    <t xml:space="preserve">Florence  </t>
  </si>
  <si>
    <t xml:space="preserve">Georgetown  </t>
  </si>
  <si>
    <t xml:space="preserve">Greenville  </t>
  </si>
  <si>
    <t xml:space="preserve">Hampton  </t>
  </si>
  <si>
    <t xml:space="preserve">Horry  </t>
  </si>
  <si>
    <t xml:space="preserve">Kershaw  </t>
  </si>
  <si>
    <t xml:space="preserve">Lexington  </t>
  </si>
  <si>
    <t xml:space="preserve">Marlboro  </t>
  </si>
  <si>
    <t xml:space="preserve">Mccormick  </t>
  </si>
  <si>
    <t xml:space="preserve">Newberry  </t>
  </si>
  <si>
    <t xml:space="preserve">Orangeburg  </t>
  </si>
  <si>
    <t xml:space="preserve">Saluda  </t>
  </si>
  <si>
    <t xml:space="preserve">Spartanburg  </t>
  </si>
  <si>
    <t xml:space="preserve">Williamsburg  </t>
  </si>
  <si>
    <t>SD</t>
  </si>
  <si>
    <t xml:space="preserve">Aurora  </t>
  </si>
  <si>
    <t xml:space="preserve">Beadle  </t>
  </si>
  <si>
    <t xml:space="preserve">Bennett  </t>
  </si>
  <si>
    <t xml:space="preserve">Bon Homme  </t>
  </si>
  <si>
    <t xml:space="preserve">Brookings  </t>
  </si>
  <si>
    <t xml:space="preserve">Brule  </t>
  </si>
  <si>
    <t xml:space="preserve">Charles Mix  </t>
  </si>
  <si>
    <t xml:space="preserve">Codington  </t>
  </si>
  <si>
    <t xml:space="preserve">Corson  </t>
  </si>
  <si>
    <t xml:space="preserve">Davison  </t>
  </si>
  <si>
    <t xml:space="preserve">Day  </t>
  </si>
  <si>
    <t xml:space="preserve">Edmunds  </t>
  </si>
  <si>
    <t xml:space="preserve">Fall River  </t>
  </si>
  <si>
    <t xml:space="preserve">Faulk  </t>
  </si>
  <si>
    <t xml:space="preserve">Gregory  </t>
  </si>
  <si>
    <t xml:space="preserve">Haakon  </t>
  </si>
  <si>
    <t xml:space="preserve">Hamlin  </t>
  </si>
  <si>
    <t xml:space="preserve">Hand  </t>
  </si>
  <si>
    <t xml:space="preserve">Hanson  </t>
  </si>
  <si>
    <t xml:space="preserve">Hutchinson  </t>
  </si>
  <si>
    <t xml:space="preserve">Jerauld  </t>
  </si>
  <si>
    <t xml:space="preserve">Kingsbury  </t>
  </si>
  <si>
    <t xml:space="preserve">Lyman  </t>
  </si>
  <si>
    <t xml:space="preserve">Mccook  </t>
  </si>
  <si>
    <t xml:space="preserve">Mellette  </t>
  </si>
  <si>
    <t xml:space="preserve">Miner  </t>
  </si>
  <si>
    <t xml:space="preserve">Minnehaha  </t>
  </si>
  <si>
    <t xml:space="preserve">Moody  </t>
  </si>
  <si>
    <t xml:space="preserve">Roberts  </t>
  </si>
  <si>
    <t xml:space="preserve">Sanborn  </t>
  </si>
  <si>
    <t xml:space="preserve">Spink  </t>
  </si>
  <si>
    <t xml:space="preserve">Stanley  </t>
  </si>
  <si>
    <t xml:space="preserve">Sully  </t>
  </si>
  <si>
    <t xml:space="preserve">Tripp  </t>
  </si>
  <si>
    <t xml:space="preserve">Walworth  </t>
  </si>
  <si>
    <t xml:space="preserve">Yankton  </t>
  </si>
  <si>
    <t xml:space="preserve">Ziebach  </t>
  </si>
  <si>
    <t>TN</t>
  </si>
  <si>
    <t xml:space="preserve">Bledsoe  </t>
  </si>
  <si>
    <t xml:space="preserve">Cannon  </t>
  </si>
  <si>
    <t xml:space="preserve">Cheatham  </t>
  </si>
  <si>
    <t xml:space="preserve">Cocke  </t>
  </si>
  <si>
    <t xml:space="preserve">Crockett  </t>
  </si>
  <si>
    <t xml:space="preserve">Dickson  </t>
  </si>
  <si>
    <t xml:space="preserve">Dyer  </t>
  </si>
  <si>
    <t xml:space="preserve">Fentress  </t>
  </si>
  <si>
    <t xml:space="preserve">Giles  </t>
  </si>
  <si>
    <t xml:space="preserve">Grainger  </t>
  </si>
  <si>
    <t xml:space="preserve">Hamblen  </t>
  </si>
  <si>
    <t xml:space="preserve">Hardeman  </t>
  </si>
  <si>
    <t xml:space="preserve">Hawkins  </t>
  </si>
  <si>
    <t xml:space="preserve">Loudon  </t>
  </si>
  <si>
    <t xml:space="preserve">Maury  </t>
  </si>
  <si>
    <t xml:space="preserve">Mcminn  </t>
  </si>
  <si>
    <t xml:space="preserve">Mcnairy  </t>
  </si>
  <si>
    <t xml:space="preserve">Obion  </t>
  </si>
  <si>
    <t xml:space="preserve">Overton  </t>
  </si>
  <si>
    <t xml:space="preserve">Pickett  </t>
  </si>
  <si>
    <t xml:space="preserve">Rhea  </t>
  </si>
  <si>
    <t xml:space="preserve">Roane  </t>
  </si>
  <si>
    <t xml:space="preserve">Sequatchie  </t>
  </si>
  <si>
    <t xml:space="preserve">Trousdale  </t>
  </si>
  <si>
    <t xml:space="preserve">Unicoi  </t>
  </si>
  <si>
    <t xml:space="preserve">Weakley  </t>
  </si>
  <si>
    <t>TX</t>
  </si>
  <si>
    <t xml:space="preserve">Andrews  </t>
  </si>
  <si>
    <t xml:space="preserve">Angelina  </t>
  </si>
  <si>
    <t xml:space="preserve">Aransas  </t>
  </si>
  <si>
    <t xml:space="preserve">Archer  </t>
  </si>
  <si>
    <t xml:space="preserve">Atascosa  </t>
  </si>
  <si>
    <t xml:space="preserve">Austin  </t>
  </si>
  <si>
    <t xml:space="preserve">Bailey  </t>
  </si>
  <si>
    <t xml:space="preserve">Bandera  </t>
  </si>
  <si>
    <t xml:space="preserve">Bastrop  </t>
  </si>
  <si>
    <t xml:space="preserve">Baylor  </t>
  </si>
  <si>
    <t xml:space="preserve">Bee  </t>
  </si>
  <si>
    <t xml:space="preserve">Bexar  </t>
  </si>
  <si>
    <t xml:space="preserve">Blanco  </t>
  </si>
  <si>
    <t xml:space="preserve">Borden  </t>
  </si>
  <si>
    <t xml:space="preserve">Bosque  </t>
  </si>
  <si>
    <t xml:space="preserve">Bowie  </t>
  </si>
  <si>
    <t xml:space="preserve">Brazoria  </t>
  </si>
  <si>
    <t xml:space="preserve">Brazos  </t>
  </si>
  <si>
    <t xml:space="preserve">Brewster  </t>
  </si>
  <si>
    <t xml:space="preserve">Briscoe  </t>
  </si>
  <si>
    <t xml:space="preserve">Burleson  </t>
  </si>
  <si>
    <t xml:space="preserve">Burnet  </t>
  </si>
  <si>
    <t xml:space="preserve">Callahan  </t>
  </si>
  <si>
    <t xml:space="preserve">Camp  </t>
  </si>
  <si>
    <t xml:space="preserve">Carson  </t>
  </si>
  <si>
    <t xml:space="preserve">Castro  </t>
  </si>
  <si>
    <t xml:space="preserve">Childress  </t>
  </si>
  <si>
    <t xml:space="preserve">Cochran  </t>
  </si>
  <si>
    <t xml:space="preserve">Coke  </t>
  </si>
  <si>
    <t xml:space="preserve">Coleman  </t>
  </si>
  <si>
    <t xml:space="preserve">Collin  </t>
  </si>
  <si>
    <t xml:space="preserve">Collingsworth  </t>
  </si>
  <si>
    <t xml:space="preserve">Colorado  </t>
  </si>
  <si>
    <t xml:space="preserve">Comal  </t>
  </si>
  <si>
    <t xml:space="preserve">Concho  </t>
  </si>
  <si>
    <t xml:space="preserve">Cooke  </t>
  </si>
  <si>
    <t xml:space="preserve">Coryell  </t>
  </si>
  <si>
    <t xml:space="preserve">Cottle  </t>
  </si>
  <si>
    <t xml:space="preserve">Crane  </t>
  </si>
  <si>
    <t xml:space="preserve">Crosby  </t>
  </si>
  <si>
    <t xml:space="preserve">Culberson  </t>
  </si>
  <si>
    <t xml:space="preserve">Dallam  </t>
  </si>
  <si>
    <t xml:space="preserve">De Witt  </t>
  </si>
  <si>
    <t xml:space="preserve">Deaf Smith  </t>
  </si>
  <si>
    <t xml:space="preserve">Denton  </t>
  </si>
  <si>
    <t xml:space="preserve">Dickens  </t>
  </si>
  <si>
    <t xml:space="preserve">Dimmit  </t>
  </si>
  <si>
    <t xml:space="preserve">Donley  </t>
  </si>
  <si>
    <t xml:space="preserve">Eastland  </t>
  </si>
  <si>
    <t xml:space="preserve">Ector  </t>
  </si>
  <si>
    <t xml:space="preserve">Erath  </t>
  </si>
  <si>
    <t xml:space="preserve">Falls  </t>
  </si>
  <si>
    <t xml:space="preserve">Fisher  </t>
  </si>
  <si>
    <t xml:space="preserve">Foard  </t>
  </si>
  <si>
    <t xml:space="preserve">Fort Bend  </t>
  </si>
  <si>
    <t xml:space="preserve">Freestone  </t>
  </si>
  <si>
    <t xml:space="preserve">Frio  </t>
  </si>
  <si>
    <t xml:space="preserve">Gaines  </t>
  </si>
  <si>
    <t xml:space="preserve">Galveston  </t>
  </si>
  <si>
    <t xml:space="preserve">Garza  </t>
  </si>
  <si>
    <t xml:space="preserve">Gillespie  </t>
  </si>
  <si>
    <t xml:space="preserve">Glasscock  </t>
  </si>
  <si>
    <t xml:space="preserve">Goliad  </t>
  </si>
  <si>
    <t xml:space="preserve">Gonzales  </t>
  </si>
  <si>
    <t xml:space="preserve">Gregg  </t>
  </si>
  <si>
    <t xml:space="preserve">Grimes  </t>
  </si>
  <si>
    <t xml:space="preserve">Hansford  </t>
  </si>
  <si>
    <t xml:space="preserve">Hartley  </t>
  </si>
  <si>
    <t xml:space="preserve">Hays  </t>
  </si>
  <si>
    <t xml:space="preserve">Hemphill  </t>
  </si>
  <si>
    <t xml:space="preserve">Hockley  </t>
  </si>
  <si>
    <t xml:space="preserve">Hood  </t>
  </si>
  <si>
    <t xml:space="preserve">Hudspeth  </t>
  </si>
  <si>
    <t xml:space="preserve">Hunt  </t>
  </si>
  <si>
    <t xml:space="preserve">Irion  </t>
  </si>
  <si>
    <t xml:space="preserve">Jack  </t>
  </si>
  <si>
    <t xml:space="preserve">Jim Hogg  </t>
  </si>
  <si>
    <t xml:space="preserve">Jim Wells  </t>
  </si>
  <si>
    <t xml:space="preserve">Karnes  </t>
  </si>
  <si>
    <t xml:space="preserve">Kaufman  </t>
  </si>
  <si>
    <t xml:space="preserve">Kenedy  </t>
  </si>
  <si>
    <t xml:space="preserve">Kerr  </t>
  </si>
  <si>
    <t xml:space="preserve">Kimble  </t>
  </si>
  <si>
    <t xml:space="preserve">King  </t>
  </si>
  <si>
    <t xml:space="preserve">Kinney  </t>
  </si>
  <si>
    <t xml:space="preserve">Kleberg  </t>
  </si>
  <si>
    <t xml:space="preserve">Lamb  </t>
  </si>
  <si>
    <t xml:space="preserve">Lampasas  </t>
  </si>
  <si>
    <t xml:space="preserve">Lavaca  </t>
  </si>
  <si>
    <t xml:space="preserve">Lipscomb  </t>
  </si>
  <si>
    <t xml:space="preserve">Live Oak  </t>
  </si>
  <si>
    <t xml:space="preserve">Llano  </t>
  </si>
  <si>
    <t xml:space="preserve">Loving  </t>
  </si>
  <si>
    <t xml:space="preserve">Lubbock  </t>
  </si>
  <si>
    <t xml:space="preserve">Lynn  </t>
  </si>
  <si>
    <t xml:space="preserve">Matagorda  </t>
  </si>
  <si>
    <t xml:space="preserve">Maverick  </t>
  </si>
  <si>
    <t xml:space="preserve">Mcculloch  </t>
  </si>
  <si>
    <t xml:space="preserve">Mclennan  </t>
  </si>
  <si>
    <t xml:space="preserve">Mcmullen  </t>
  </si>
  <si>
    <t xml:space="preserve">Milam  </t>
  </si>
  <si>
    <t xml:space="preserve">Montague  </t>
  </si>
  <si>
    <t xml:space="preserve">Motley  </t>
  </si>
  <si>
    <t xml:space="preserve">Nacogdoches  </t>
  </si>
  <si>
    <t xml:space="preserve">Navarro  </t>
  </si>
  <si>
    <t xml:space="preserve">Nolan  </t>
  </si>
  <si>
    <t xml:space="preserve">Nueces  </t>
  </si>
  <si>
    <t xml:space="preserve">Ochiltree  </t>
  </si>
  <si>
    <t xml:space="preserve">Palo Pinto  </t>
  </si>
  <si>
    <t xml:space="preserve">Parker  </t>
  </si>
  <si>
    <t xml:space="preserve">Parmer  </t>
  </si>
  <si>
    <t xml:space="preserve">Pecos  </t>
  </si>
  <si>
    <t xml:space="preserve">Presidio  </t>
  </si>
  <si>
    <t xml:space="preserve">Rains  </t>
  </si>
  <si>
    <t xml:space="preserve">Randall  </t>
  </si>
  <si>
    <t xml:space="preserve">Reagan  </t>
  </si>
  <si>
    <t xml:space="preserve">Real  </t>
  </si>
  <si>
    <t xml:space="preserve">Reeves  </t>
  </si>
  <si>
    <t xml:space="preserve">Refugio  </t>
  </si>
  <si>
    <t xml:space="preserve">Rockwall  </t>
  </si>
  <si>
    <t xml:space="preserve">Runnels  </t>
  </si>
  <si>
    <t xml:space="preserve">Rusk  </t>
  </si>
  <si>
    <t xml:space="preserve">San Augustine  </t>
  </si>
  <si>
    <t xml:space="preserve">San Jacinto  </t>
  </si>
  <si>
    <t xml:space="preserve">San Patricio  </t>
  </si>
  <si>
    <t xml:space="preserve">San Saba  </t>
  </si>
  <si>
    <t xml:space="preserve">Schleicher  </t>
  </si>
  <si>
    <t xml:space="preserve">Scurry  </t>
  </si>
  <si>
    <t xml:space="preserve">Shackelford  </t>
  </si>
  <si>
    <t xml:space="preserve">Somervell  </t>
  </si>
  <si>
    <t xml:space="preserve">Starr  </t>
  </si>
  <si>
    <t xml:space="preserve">Sterling  </t>
  </si>
  <si>
    <t xml:space="preserve">Stonewall  </t>
  </si>
  <si>
    <t xml:space="preserve">Sutton  </t>
  </si>
  <si>
    <t xml:space="preserve">Swisher  </t>
  </si>
  <si>
    <t xml:space="preserve">Tarrant  </t>
  </si>
  <si>
    <t xml:space="preserve">Terry  </t>
  </si>
  <si>
    <t xml:space="preserve">Throckmorton  </t>
  </si>
  <si>
    <t xml:space="preserve">Titus  </t>
  </si>
  <si>
    <t xml:space="preserve">Tom Green  </t>
  </si>
  <si>
    <t xml:space="preserve">Travis  </t>
  </si>
  <si>
    <t xml:space="preserve">Tyler  </t>
  </si>
  <si>
    <t xml:space="preserve">Upshur  </t>
  </si>
  <si>
    <t xml:space="preserve">Upton  </t>
  </si>
  <si>
    <t xml:space="preserve">Uvalde  </t>
  </si>
  <si>
    <t xml:space="preserve">Val Verde  </t>
  </si>
  <si>
    <t xml:space="preserve">Van Zandt  </t>
  </si>
  <si>
    <t xml:space="preserve">Victoria  </t>
  </si>
  <si>
    <t xml:space="preserve">Waller  </t>
  </si>
  <si>
    <t xml:space="preserve">Webb  </t>
  </si>
  <si>
    <t xml:space="preserve">Wharton  </t>
  </si>
  <si>
    <t xml:space="preserve">Wilbarger  </t>
  </si>
  <si>
    <t xml:space="preserve">Willacy  </t>
  </si>
  <si>
    <t xml:space="preserve">Winkler  </t>
  </si>
  <si>
    <t xml:space="preserve">Wise  </t>
  </si>
  <si>
    <t xml:space="preserve">Yoakum  </t>
  </si>
  <si>
    <t xml:space="preserve">Young  </t>
  </si>
  <si>
    <t xml:space="preserve">Zapata  </t>
  </si>
  <si>
    <t xml:space="preserve">Zavala  </t>
  </si>
  <si>
    <t>UT</t>
  </si>
  <si>
    <t xml:space="preserve">Box Elder  </t>
  </si>
  <si>
    <t xml:space="preserve">Cache  </t>
  </si>
  <si>
    <t xml:space="preserve">Daggett  </t>
  </si>
  <si>
    <t xml:space="preserve">Duchesne  </t>
  </si>
  <si>
    <t xml:space="preserve">Emery  </t>
  </si>
  <si>
    <t xml:space="preserve">Juab  </t>
  </si>
  <si>
    <t xml:space="preserve">Millard  </t>
  </si>
  <si>
    <t xml:space="preserve">Piute  </t>
  </si>
  <si>
    <t xml:space="preserve">Rich  </t>
  </si>
  <si>
    <t xml:space="preserve">Salt Lake  </t>
  </si>
  <si>
    <t xml:space="preserve">Sanpete  </t>
  </si>
  <si>
    <t xml:space="preserve">Tooele  </t>
  </si>
  <si>
    <t xml:space="preserve">Uintah  </t>
  </si>
  <si>
    <t xml:space="preserve">Utah  </t>
  </si>
  <si>
    <t xml:space="preserve">Wasatch  </t>
  </si>
  <si>
    <t xml:space="preserve">Weber  </t>
  </si>
  <si>
    <t>VT</t>
  </si>
  <si>
    <t xml:space="preserve">Addison  </t>
  </si>
  <si>
    <t xml:space="preserve">Bennington  </t>
  </si>
  <si>
    <t xml:space="preserve">Caledonia  </t>
  </si>
  <si>
    <t xml:space="preserve">Chittenden  </t>
  </si>
  <si>
    <t xml:space="preserve">Grand Isle  </t>
  </si>
  <si>
    <t xml:space="preserve">Lamoille  </t>
  </si>
  <si>
    <t xml:space="preserve">Rutland  </t>
  </si>
  <si>
    <t xml:space="preserve">Windsor  </t>
  </si>
  <si>
    <t xml:space="preserve">Virgin Islands  </t>
  </si>
  <si>
    <t>VA</t>
  </si>
  <si>
    <t xml:space="preserve">Accomack  </t>
  </si>
  <si>
    <t xml:space="preserve">Albemarle  </t>
  </si>
  <si>
    <t xml:space="preserve">Alexandria City  </t>
  </si>
  <si>
    <t xml:space="preserve">Amelia  </t>
  </si>
  <si>
    <t xml:space="preserve">Amherst  </t>
  </si>
  <si>
    <t xml:space="preserve">Appomattox  </t>
  </si>
  <si>
    <t xml:space="preserve">Arlington  </t>
  </si>
  <si>
    <t xml:space="preserve">Augusta  </t>
  </si>
  <si>
    <t xml:space="preserve">Bland  </t>
  </si>
  <si>
    <t xml:space="preserve">Botetourt  </t>
  </si>
  <si>
    <t xml:space="preserve">Bristol City  </t>
  </si>
  <si>
    <t xml:space="preserve">Buckingham  </t>
  </si>
  <si>
    <t xml:space="preserve">Buena Vista City  </t>
  </si>
  <si>
    <t xml:space="preserve">Charles City  </t>
  </si>
  <si>
    <t xml:space="preserve">Charlottesville City  </t>
  </si>
  <si>
    <t xml:space="preserve">Chesapeake City  </t>
  </si>
  <si>
    <t xml:space="preserve">Colonial Heights City  </t>
  </si>
  <si>
    <t xml:space="preserve">Covington City  </t>
  </si>
  <si>
    <t xml:space="preserve">Culpeper  </t>
  </si>
  <si>
    <t xml:space="preserve">Danville City  </t>
  </si>
  <si>
    <t xml:space="preserve">Dickenson  </t>
  </si>
  <si>
    <t xml:space="preserve">Dinwiddie  </t>
  </si>
  <si>
    <t xml:space="preserve">Fairfax  </t>
  </si>
  <si>
    <t xml:space="preserve">Fairfax City  </t>
  </si>
  <si>
    <t xml:space="preserve">Falls Church City  </t>
  </si>
  <si>
    <t xml:space="preserve">Fauquier  </t>
  </si>
  <si>
    <t xml:space="preserve">Fluvanna  </t>
  </si>
  <si>
    <t xml:space="preserve">Franklin City  </t>
  </si>
  <si>
    <t xml:space="preserve">Fredericksburg City  </t>
  </si>
  <si>
    <t xml:space="preserve">Galax City  </t>
  </si>
  <si>
    <t xml:space="preserve">Goochland  </t>
  </si>
  <si>
    <t xml:space="preserve">Greensville  </t>
  </si>
  <si>
    <t xml:space="preserve">Hampton City  </t>
  </si>
  <si>
    <t xml:space="preserve">Hanover  </t>
  </si>
  <si>
    <t xml:space="preserve">Harrisonburg City  </t>
  </si>
  <si>
    <t xml:space="preserve">Henrico  </t>
  </si>
  <si>
    <t xml:space="preserve">Hopewell City  </t>
  </si>
  <si>
    <t xml:space="preserve">Isle Of Wight  </t>
  </si>
  <si>
    <t xml:space="preserve">James City  </t>
  </si>
  <si>
    <t xml:space="preserve">King And Queen  </t>
  </si>
  <si>
    <t xml:space="preserve">King George  </t>
  </si>
  <si>
    <t xml:space="preserve">King William  </t>
  </si>
  <si>
    <t xml:space="preserve">Lexington City  </t>
  </si>
  <si>
    <t xml:space="preserve">Loudoun  </t>
  </si>
  <si>
    <t xml:space="preserve">Lunenburg  </t>
  </si>
  <si>
    <t xml:space="preserve">Lynchburg City  </t>
  </si>
  <si>
    <t xml:space="preserve">Manassas City  </t>
  </si>
  <si>
    <t xml:space="preserve">Manassas Park City  </t>
  </si>
  <si>
    <t xml:space="preserve">Martinsville City  </t>
  </si>
  <si>
    <t xml:space="preserve">Mathews  </t>
  </si>
  <si>
    <t xml:space="preserve">New Kent  </t>
  </si>
  <si>
    <t xml:space="preserve">Newport News City  </t>
  </si>
  <si>
    <t xml:space="preserve">Norfolk City  </t>
  </si>
  <si>
    <t xml:space="preserve">Norton City  </t>
  </si>
  <si>
    <t xml:space="preserve">Nottoway  </t>
  </si>
  <si>
    <t xml:space="preserve">Patrick  </t>
  </si>
  <si>
    <t xml:space="preserve">Petersburg City  </t>
  </si>
  <si>
    <t xml:space="preserve">Pittsylvania  </t>
  </si>
  <si>
    <t xml:space="preserve">Poquoson City  </t>
  </si>
  <si>
    <t xml:space="preserve">Portsmouth City  </t>
  </si>
  <si>
    <t xml:space="preserve">Powhatan  </t>
  </si>
  <si>
    <t xml:space="preserve">Prince Edward  </t>
  </si>
  <si>
    <t xml:space="preserve">Prince George  </t>
  </si>
  <si>
    <t xml:space="preserve">Prince William  </t>
  </si>
  <si>
    <t xml:space="preserve">Radford  </t>
  </si>
  <si>
    <t xml:space="preserve">Rappahannock  </t>
  </si>
  <si>
    <t xml:space="preserve">Richmond City  </t>
  </si>
  <si>
    <t xml:space="preserve">Roanoke  </t>
  </si>
  <si>
    <t xml:space="preserve">Roanoke City  </t>
  </si>
  <si>
    <t xml:space="preserve">Rockbridge  </t>
  </si>
  <si>
    <t xml:space="preserve">Shenandoah  </t>
  </si>
  <si>
    <t xml:space="preserve">Smyth  </t>
  </si>
  <si>
    <t xml:space="preserve">Southampton  </t>
  </si>
  <si>
    <t xml:space="preserve">Spotsylvania  </t>
  </si>
  <si>
    <t xml:space="preserve">Staunton City  </t>
  </si>
  <si>
    <t xml:space="preserve">Suffolk City  </t>
  </si>
  <si>
    <t xml:space="preserve">Virginia Beach City  </t>
  </si>
  <si>
    <t xml:space="preserve">Waynesboro City  </t>
  </si>
  <si>
    <t xml:space="preserve">Williamsburg City  </t>
  </si>
  <si>
    <t xml:space="preserve">Winchester City  </t>
  </si>
  <si>
    <t xml:space="preserve">Wythe  </t>
  </si>
  <si>
    <t>WA</t>
  </si>
  <si>
    <t xml:space="preserve">Asotin  </t>
  </si>
  <si>
    <t xml:space="preserve">Chelan  </t>
  </si>
  <si>
    <t xml:space="preserve">Clallam  </t>
  </si>
  <si>
    <t xml:space="preserve">Cowlitz  </t>
  </si>
  <si>
    <t xml:space="preserve">Ferry  </t>
  </si>
  <si>
    <t xml:space="preserve">Grays Harbor  </t>
  </si>
  <si>
    <t xml:space="preserve">Island  </t>
  </si>
  <si>
    <t xml:space="preserve">Kitsap  </t>
  </si>
  <si>
    <t xml:space="preserve">Kittitas  </t>
  </si>
  <si>
    <t xml:space="preserve">Klickitat  </t>
  </si>
  <si>
    <t xml:space="preserve">Okanogan  </t>
  </si>
  <si>
    <t xml:space="preserve">Pacific  </t>
  </si>
  <si>
    <t xml:space="preserve">Pend Oreille  </t>
  </si>
  <si>
    <t xml:space="preserve">Skagit  </t>
  </si>
  <si>
    <t xml:space="preserve">Skamania  </t>
  </si>
  <si>
    <t xml:space="preserve">Snohomish  </t>
  </si>
  <si>
    <t xml:space="preserve">Spokane  </t>
  </si>
  <si>
    <t xml:space="preserve">Wahkiakum  </t>
  </si>
  <si>
    <t xml:space="preserve">Walla Walla  </t>
  </si>
  <si>
    <t xml:space="preserve">Whatcom  </t>
  </si>
  <si>
    <t xml:space="preserve">Whitman  </t>
  </si>
  <si>
    <t xml:space="preserve">Yakima  </t>
  </si>
  <si>
    <t>WV</t>
  </si>
  <si>
    <t xml:space="preserve">Braxton  </t>
  </si>
  <si>
    <t xml:space="preserve">Brooke  </t>
  </si>
  <si>
    <t xml:space="preserve">Cabell  </t>
  </si>
  <si>
    <t xml:space="preserve">Doddridge  </t>
  </si>
  <si>
    <t xml:space="preserve">Greenbrier  </t>
  </si>
  <si>
    <t xml:space="preserve">Hardy  </t>
  </si>
  <si>
    <t xml:space="preserve">Kanawha  </t>
  </si>
  <si>
    <t xml:space="preserve">Mingo  </t>
  </si>
  <si>
    <t xml:space="preserve">Monongalia  </t>
  </si>
  <si>
    <t xml:space="preserve">Pleasants  </t>
  </si>
  <si>
    <t xml:space="preserve">Preston  </t>
  </si>
  <si>
    <t xml:space="preserve">Raleigh  </t>
  </si>
  <si>
    <t xml:space="preserve">Ritchie  </t>
  </si>
  <si>
    <t xml:space="preserve">Summers  </t>
  </si>
  <si>
    <t xml:space="preserve">Tucker  </t>
  </si>
  <si>
    <t xml:space="preserve">Wetzel  </t>
  </si>
  <si>
    <t xml:space="preserve">Wirt  </t>
  </si>
  <si>
    <t>WI</t>
  </si>
  <si>
    <t xml:space="preserve">Barron  </t>
  </si>
  <si>
    <t xml:space="preserve">Bayfield  </t>
  </si>
  <si>
    <t xml:space="preserve">Burnett  </t>
  </si>
  <si>
    <t xml:space="preserve">Calumet  </t>
  </si>
  <si>
    <t xml:space="preserve">Dane  </t>
  </si>
  <si>
    <t xml:space="preserve">Door  </t>
  </si>
  <si>
    <t xml:space="preserve">Eau Claire  </t>
  </si>
  <si>
    <t xml:space="preserve">Fond Du Lac  </t>
  </si>
  <si>
    <t xml:space="preserve">Green Lake  </t>
  </si>
  <si>
    <t xml:space="preserve">Kenosha  </t>
  </si>
  <si>
    <t xml:space="preserve">Kewaunee  </t>
  </si>
  <si>
    <t xml:space="preserve">La Crosse  </t>
  </si>
  <si>
    <t xml:space="preserve">Langlade  </t>
  </si>
  <si>
    <t xml:space="preserve">Manitowoc  </t>
  </si>
  <si>
    <t xml:space="preserve">Marathon  </t>
  </si>
  <si>
    <t xml:space="preserve">Marinette  </t>
  </si>
  <si>
    <t xml:space="preserve">Milwaukee  </t>
  </si>
  <si>
    <t xml:space="preserve">Oconto  </t>
  </si>
  <si>
    <t xml:space="preserve">Outagamie  </t>
  </si>
  <si>
    <t xml:space="preserve">Ozaukee  </t>
  </si>
  <si>
    <t xml:space="preserve">Pepin  </t>
  </si>
  <si>
    <t xml:space="preserve">Price  </t>
  </si>
  <si>
    <t xml:space="preserve">Racine  </t>
  </si>
  <si>
    <t xml:space="preserve">Saint Croix  </t>
  </si>
  <si>
    <t xml:space="preserve">Sauk  </t>
  </si>
  <si>
    <t xml:space="preserve">Sawyer  </t>
  </si>
  <si>
    <t xml:space="preserve">Shawano  </t>
  </si>
  <si>
    <t xml:space="preserve">Sheboygan  </t>
  </si>
  <si>
    <t xml:space="preserve">Trempealeau  </t>
  </si>
  <si>
    <t xml:space="preserve">Vilas  </t>
  </si>
  <si>
    <t xml:space="preserve">Washburn  </t>
  </si>
  <si>
    <t xml:space="preserve">Waukesha  </t>
  </si>
  <si>
    <t xml:space="preserve">Waupaca  </t>
  </si>
  <si>
    <t xml:space="preserve">Waushara  </t>
  </si>
  <si>
    <t>WY</t>
  </si>
  <si>
    <t xml:space="preserve">Converse  </t>
  </si>
  <si>
    <t xml:space="preserve">Goshen  </t>
  </si>
  <si>
    <t xml:space="preserve">Hot Springs  </t>
  </si>
  <si>
    <t xml:space="preserve">Laramie  </t>
  </si>
  <si>
    <t xml:space="preserve">Natrona  </t>
  </si>
  <si>
    <t xml:space="preserve">Niobrara  </t>
  </si>
  <si>
    <t xml:space="preserve">Sublette  </t>
  </si>
  <si>
    <t xml:space="preserve">Sweetwater  </t>
  </si>
  <si>
    <t xml:space="preserve">Uinta  </t>
  </si>
  <si>
    <t xml:space="preserve">Washakie  </t>
  </si>
  <si>
    <t xml:space="preserve">Weston  </t>
  </si>
  <si>
    <t>Selected</t>
  </si>
  <si>
    <t>Coding</t>
  </si>
  <si>
    <t>Coding+Points</t>
  </si>
  <si>
    <t xml:space="preserve">NGBS Green is a site-verified certification. All homes or buildings seeking certification must undergo visually inspection and testing by an accredited NGBS Green Verifier. Each building typically has two inspections—a rough inspection before drywall is installed and another once construction has been completed. Some practices will require site inspection, while others require a combination of site inspection and documentation or testing by a qualified professional. Documents, plans, and specifications are required for verification. See below for the documentation that the verifier will need to award points toward certification. </t>
  </si>
  <si>
    <t>filter column</t>
  </si>
  <si>
    <t>Required Documentation</t>
  </si>
  <si>
    <t>1201 LOT DEVELOPMENT</t>
  </si>
  <si>
    <t>include</t>
  </si>
  <si>
    <t>1201.1</t>
  </si>
  <si>
    <r>
      <t>1201.1 Floodplain.</t>
    </r>
    <r>
      <rPr>
        <sz val="10"/>
        <rFont val="Calibri"/>
        <family val="2"/>
        <scheme val="minor"/>
      </rPr>
      <t xml:space="preserve"> Construction shall not occur in a floodplain or construction shall be elevated above the floodplain.</t>
    </r>
  </si>
  <si>
    <t>Confirm address is not in a floodplain as designated by FEMA and/or the local jurisdiction. FEMA maps are available at https://msc.fema.gov/portal/home. If in floodplain, confirm that home is elevated above floodplain and provide note in verification report.</t>
  </si>
  <si>
    <t>NOTE: Enter elevation (in ft)</t>
  </si>
  <si>
    <t>1201.2</t>
  </si>
  <si>
    <r>
      <t>1201.2</t>
    </r>
    <r>
      <rPr>
        <sz val="10"/>
        <rFont val="Calibri"/>
        <family val="2"/>
        <scheme val="minor"/>
      </rPr>
      <t xml:space="preserve"> </t>
    </r>
    <r>
      <rPr>
        <b/>
        <sz val="10"/>
        <rFont val="Calibri"/>
        <family val="2"/>
        <scheme val="minor"/>
      </rPr>
      <t>Lot slope.</t>
    </r>
    <r>
      <rPr>
        <sz val="10"/>
        <rFont val="Calibri"/>
        <family val="2"/>
        <scheme val="minor"/>
      </rPr>
      <t xml:space="preserve"> Finished grade at all sides of a building shall be sloped to provide a minimum of 6 inches (150 mm) of fall within 10 feet (3048 mm) of the edge of the building. Where lot lines, walls, slopes, or other physical barriers prohibit 6 inches 
(152 mm) of fall within 10 feet (3048 mm), the final grade shall be sloped away from the edge of the building at a minimum slope of 2 percent.</t>
    </r>
  </si>
  <si>
    <t>None.</t>
  </si>
  <si>
    <t>1201.3</t>
  </si>
  <si>
    <r>
      <t>1201.3 Soil preparation for new plants.</t>
    </r>
    <r>
      <rPr>
        <sz val="10"/>
        <rFont val="Calibri"/>
        <family val="2"/>
        <scheme val="minor"/>
      </rPr>
      <t xml:space="preserve"> Soil shall be tilled or new soil shall be added down 6" for new plants and 12" for new trees. Soil shall be amended with organic matter, such as mulch or compost, as needed. Long acting sources of nutrients shall be added if the soil is deficient. Alternately, the landscaping plan shall incorporate the jurisdictional Department of Transportation (DOT) specifications (or equal) for soil preparation and amendment for landscape planning. Other approved sources such as University or County agricultural extension services shall be permitted for use.</t>
    </r>
  </si>
  <si>
    <t>Documents from landscape contractor or landscape plan.</t>
  </si>
  <si>
    <t>1201.4</t>
  </si>
  <si>
    <r>
      <t>1201.4 Regionally appropriate vegetation.</t>
    </r>
    <r>
      <rPr>
        <sz val="10"/>
        <rFont val="Calibri"/>
        <family val="2"/>
        <scheme val="minor"/>
      </rPr>
      <t xml:space="preserve"> When an Agency that has jurisdiction has developed a specification for planting, including non-invasive vegetation that is native or appropriate for local growing conditions, vegetation from that specification is selected for the landscaping plan and that landscaping is installed.</t>
    </r>
  </si>
  <si>
    <t>Required when a landscape plan is developed and will be implemented.  The agency with jurisdiction may be at the state or local level.</t>
  </si>
  <si>
    <t>1201.5</t>
  </si>
  <si>
    <r>
      <t>1201.5 Protection of natural resources.</t>
    </r>
    <r>
      <rPr>
        <sz val="10"/>
        <rFont val="Calibri"/>
        <family val="2"/>
        <scheme val="minor"/>
      </rPr>
      <t xml:space="preserve"> Any trees or other natural resources that do not conflict with the home construction or finished grading and drainage of the lot and adjacent lots shall be properly protected during construction and all controls shall be removed following construction. The landscape plan shall contain details for the protection and instructions for incorporation of the trees/areas into the final landscape plan.</t>
    </r>
  </si>
  <si>
    <t>Review of site and landscape plan to confirm the plan provides for the appropriate tree protection and inclusion of those areas into the final plan. Compliance requires both a landscape and implementation.</t>
  </si>
  <si>
    <t>1202 RESOURCE EFFICIENCY (DURABILITY)</t>
  </si>
  <si>
    <t>1202.1</t>
  </si>
  <si>
    <r>
      <t>1202.1 Capillary break.</t>
    </r>
    <r>
      <rPr>
        <sz val="10"/>
        <rFont val="Calibri"/>
        <family val="2"/>
        <scheme val="minor"/>
      </rPr>
      <t xml:space="preserve"> A capillary break and vapor retarder shall be installed at concrete slabs in accordance with IRC Sections R506.2.2 and R506.2.3.</t>
    </r>
  </si>
  <si>
    <t xml:space="preserve">Plans/specifications AND scope of work(s) detailing how requirement has been met. Photo(s) showing installation. </t>
  </si>
  <si>
    <t>1202.2</t>
  </si>
  <si>
    <r>
      <t xml:space="preserve">1202.2 Foundation drainage. </t>
    </r>
    <r>
      <rPr>
        <sz val="10"/>
        <rFont val="Calibri"/>
        <family val="2"/>
        <scheme val="minor"/>
      </rPr>
      <t>Where required by the IRC for habitable and usable spaces below grade, exterior drain tile shall be installed.</t>
    </r>
  </si>
  <si>
    <t xml:space="preserve">Plans showing exterior drain tile for foundation, if applicable. Photo(s) showing installation. Review plans and photos and observe field installation to the extent possible. Interview superintendent when observation is not possible. This practice is mandatory regardless if local jurisdiction has adopted the IRC or not. The only exception is for foundations in well-drained soils as per the IRC or if a PE provides a letter stating the foundation drainage system provided for that situation will provide protection equivalent to or better than the prescribed practice. If not applicable, put a note in comments area on verification report. </t>
  </si>
  <si>
    <t>1202.3</t>
  </si>
  <si>
    <r>
      <t>1202.3.</t>
    </r>
    <r>
      <rPr>
        <sz val="10"/>
        <rFont val="Calibri"/>
        <family val="2"/>
        <scheme val="minor"/>
      </rPr>
      <t xml:space="preserve"> Dampproof walls shall be provided below finished grade.</t>
    </r>
  </si>
  <si>
    <t>Plans/specifications showing damp-proofing.</t>
  </si>
  <si>
    <t>1202.4</t>
  </si>
  <si>
    <r>
      <t>1202.4 Sealed crawlspace.</t>
    </r>
    <r>
      <rPr>
        <sz val="10"/>
        <rFont val="Calibri"/>
        <family val="2"/>
        <scheme val="minor"/>
      </rPr>
      <t xml:space="preserve"> 6-mil polyethylene sheeting, or other Class I vapor retarder shall be installed in accordance with Section 408.3 or Section 506 of the International Residential Code.</t>
    </r>
  </si>
  <si>
    <t>Plans/specifications showing vapor retarder.</t>
  </si>
  <si>
    <t>1202.5</t>
  </si>
  <si>
    <r>
      <t>1202.5 Dry Insulation.</t>
    </r>
    <r>
      <rPr>
        <sz val="10"/>
        <rFont val="Calibri"/>
        <family val="2"/>
        <scheme val="minor"/>
      </rPr>
      <t xml:space="preserve"> Insulation in cavities shall be dry in accordance with manufacturer’s instructions before enclosing (e.g., with drywall).</t>
    </r>
  </si>
  <si>
    <t>If wet insulation is used, provide documentation of moisture content before enclosure.</t>
  </si>
  <si>
    <t>1202.6</t>
  </si>
  <si>
    <r>
      <t>1202.6 Water-resistive barrier.</t>
    </r>
    <r>
      <rPr>
        <sz val="10"/>
        <rFont val="Calibri"/>
        <family val="2"/>
        <scheme val="minor"/>
      </rPr>
      <t xml:space="preserve"> A water-resistive barrier and/or drainage plane system shall be installed in accordance with IRC requirements behind exterior veneer and/or siding.</t>
    </r>
  </si>
  <si>
    <t>Plans, specification, or scope of work showing WRB or drainage plane.</t>
  </si>
  <si>
    <t>1202.7</t>
  </si>
  <si>
    <r>
      <t>1202.7 Flashing.</t>
    </r>
    <r>
      <rPr>
        <sz val="10"/>
        <rFont val="Calibri"/>
        <family val="2"/>
        <scheme val="minor"/>
      </rPr>
      <t xml:space="preserve"> Flashing shall be provided as follows to minimize water entry into wall and roof assemblies and to direct water to exterior surfaces or exterior water-resistive barriers for drainage. Flashing details shall be provided in the construction documents and shall be in accordance with the fenestration manufacturer’s instructions, the flashing manufacturer’s instructions, or as detailed by a registered design professional.</t>
    </r>
  </si>
  <si>
    <t>Plans/construction documents showing flashing details at all required locations.</t>
  </si>
  <si>
    <t>Flashing shall be installed at the following locations, as applicable:</t>
  </si>
  <si>
    <t>(1)</t>
  </si>
  <si>
    <t>around exterior fenestrations, skylights, and doors</t>
  </si>
  <si>
    <t>(2)</t>
  </si>
  <si>
    <t>at roof valleys</t>
  </si>
  <si>
    <t>(3)</t>
  </si>
  <si>
    <t>at building-to-deck, -balcony, -porch, and -stair intersections</t>
  </si>
  <si>
    <t>(4)</t>
  </si>
  <si>
    <t>at roof-to-wall intersections, at roof-to-chimney intersections, at wall-to-chimney intersections, and at parapets</t>
  </si>
  <si>
    <t>(5)</t>
  </si>
  <si>
    <t>at ends of and under masonry, wood, or metal copings and sills</t>
  </si>
  <si>
    <t>(6)</t>
  </si>
  <si>
    <t>above projecting wood trim</t>
  </si>
  <si>
    <t>(7)</t>
  </si>
  <si>
    <t>at built-in roof gutters</t>
  </si>
  <si>
    <t>(8)</t>
  </si>
  <si>
    <t>drip edge shall be installed at eave and rake edges</t>
  </si>
  <si>
    <t>(9)</t>
  </si>
  <si>
    <t>window and door head and jamb flashing is either self-adhered flashing complying with AAMA 711-13 or liquid applied flashing complying with AAMA 714-15 and installed in accordance with flashing fenestration or manufacturer’s installation instructions.</t>
  </si>
  <si>
    <t>(10)</t>
  </si>
  <si>
    <t>pan flashing is installed at sills of all exterior windows and doors.</t>
  </si>
  <si>
    <t>(11)</t>
  </si>
  <si>
    <t>seamless, preformed kickout flashing, or prefabricated metal with soldered seams is provided at all roof-to-wall intersections. The type and thickness of the material used for roof flashing including but not limited kickout and step flashing is commensurate with the anticipated service life of the roofing material.</t>
  </si>
  <si>
    <t>(12)</t>
  </si>
  <si>
    <t>through-wall flashing is installed at transitions between wall cladding materials, or wall construction types</t>
  </si>
  <si>
    <t>1202.8</t>
  </si>
  <si>
    <r>
      <t>1202.8 Tile backing materials.</t>
    </r>
    <r>
      <rPr>
        <sz val="10"/>
        <rFont val="Calibri"/>
        <family val="2"/>
        <scheme val="minor"/>
      </rPr>
      <t xml:space="preserve"> Tile backing materials installed under tiled surfaces in wet areas shall be in accordance with ASTM C1178, C1278, C1288, or C1325. Tile shall not be installed over paper-faced drywall in wet areas.</t>
    </r>
  </si>
  <si>
    <t>Manufacturer’s literature/specification/labeling showing ASTM compliance. Plans/specifications and scope of work showing installation.</t>
  </si>
  <si>
    <t>1202.9</t>
  </si>
  <si>
    <r>
      <t>1202.9 Ice and water shield.</t>
    </r>
    <r>
      <rPr>
        <sz val="10"/>
        <rFont val="Calibri"/>
        <family val="2"/>
        <scheme val="minor"/>
      </rPr>
      <t xml:space="preserve"> In areas where there has been a history of ice forming along the eaves causing a backup of water, an ice barrier shall be installed in accordance with the IRC at roof eaves of pitched roofs and shall extend a minimum of 24 inches (610 mm) inside the exterior wall line of the building.</t>
    </r>
  </si>
  <si>
    <t>Plans showing ice barrier.</t>
  </si>
  <si>
    <t>1202.10</t>
  </si>
  <si>
    <r>
      <t>1202.10 Architectural features.</t>
    </r>
    <r>
      <rPr>
        <sz val="10"/>
        <rFont val="Calibri"/>
        <family val="2"/>
        <scheme val="minor"/>
      </rPr>
      <t xml:space="preserve"> Horizontal ledgers shall be sloped away to provide gravity drainage as appropriate for the application.</t>
    </r>
  </si>
  <si>
    <t>1202.11</t>
  </si>
  <si>
    <r>
      <t>1202.11 Visible suspect fungal growth.</t>
    </r>
    <r>
      <rPr>
        <sz val="10"/>
        <rFont val="Calibri"/>
        <family val="2"/>
        <scheme val="minor"/>
      </rPr>
      <t xml:space="preserve"> Building materials with visible suspect fungal growth shall not be installed, or shall be addressed in accordance with industry recognized guidelines such as ANSI/IICRC S520 Mold Remediation or EPA 402-K-01-001 Table 2: Mold Remediation Guidelines, prior to concealment and closing. Porous and semi-porous building materials should be stored in such a manner as to prevent excessive moisture content prior to installation or use. Relative humidity within the structure shall be controlled during construction so as to minimize the potential for microbial growth.</t>
    </r>
  </si>
  <si>
    <t>None, unless fungal growth is identified and remediation is necessary. If remedial action is taken, provide a note on the verification report.</t>
  </si>
  <si>
    <t>1202.12</t>
  </si>
  <si>
    <r>
      <t>1202.12 Exterior doors.</t>
    </r>
    <r>
      <rPr>
        <sz val="10"/>
        <rFont val="Calibri"/>
        <family val="2"/>
        <scheme val="minor"/>
      </rPr>
      <t xml:space="preserve"> At least one entry at an exterior door assembly, inclusive of side lights (if any), are covered by one of the following methods to protect the building from the effects of precipitation and solar radiation. Either a storm door or a projection factor of 0.375 minimum is provided. Eastern- and western-facing entries in Climate Zones 1, 2, and 3, as determined in accordance with Figure 6(1) or Appendix A, have either a storm door or a projection factor of 1.0 minimum, unless protected from direct solar radiation by other means (e.g., screen wall, vegetation).</t>
    </r>
  </si>
  <si>
    <t>Projection factor calculations = overhang width/ height to the overhang (Measure height from sill of window or door to the overhang). See illustration in the definition section of standard.</t>
  </si>
  <si>
    <t>(a)</t>
  </si>
  <si>
    <t>installing a porch roof or awning</t>
  </si>
  <si>
    <t>(b)</t>
  </si>
  <si>
    <t>extending the roof overhang</t>
  </si>
  <si>
    <t>(c)</t>
  </si>
  <si>
    <t>recessing the exterior door</t>
  </si>
  <si>
    <t>(d)</t>
  </si>
  <si>
    <t>installing a storm door</t>
  </si>
  <si>
    <t>1202.13</t>
  </si>
  <si>
    <r>
      <t>1202.13 Roof overhangs.</t>
    </r>
    <r>
      <rPr>
        <sz val="10"/>
        <rFont val="Calibri"/>
        <family val="2"/>
        <scheme val="minor"/>
      </rPr>
      <t xml:space="preserve"> Roof overhangs, in accordance with Table 602.1.12, are provided over a minimum of 90 percent of exterior walls to protect the building envelope.</t>
    </r>
  </si>
  <si>
    <t>See Table 602.1.12</t>
  </si>
  <si>
    <t>1202.14</t>
  </si>
  <si>
    <r>
      <t>1202.14 Roof Water discharge.</t>
    </r>
    <r>
      <rPr>
        <sz val="10"/>
        <rFont val="Calibri"/>
        <family val="2"/>
        <scheme val="minor"/>
      </rPr>
      <t xml:space="preserve"> Each downspout shall discharge 5' from building, onto impervious surfaces, into areas designed to infiltrate drainage into the ground, to water vegetation, or into a rain collection system.</t>
    </r>
  </si>
  <si>
    <t>1203 ENERGY EFFICIENCY</t>
  </si>
  <si>
    <t>1203.1</t>
  </si>
  <si>
    <r>
      <t>1203.1 Mandatory requirements.</t>
    </r>
    <r>
      <rPr>
        <sz val="10"/>
        <rFont val="Calibri"/>
        <family val="2"/>
        <scheme val="minor"/>
      </rPr>
      <t xml:space="preserve"> The building shall comply with Section 1203.1 through 1203.9 AND 1203.10 (Energy Performance Path), Section 1203.11 through 1203.14 (Prescriptive Path), or Section 1203.15 (ERI Target Path). Sampling is not permitted for any Energy Efficiency practices under Certified Path.</t>
    </r>
  </si>
  <si>
    <t>Please indicate energy modeler’s professional credential and, in the notes field, their name. When selecting “Other,” enter professional credentials (e.g., engineer, architect) within the notes field.</t>
  </si>
  <si>
    <t>1203.2</t>
  </si>
  <si>
    <r>
      <t xml:space="preserve">1203.2 Adopting entity review. </t>
    </r>
    <r>
      <rPr>
        <sz val="10"/>
        <rFont val="Calibri"/>
        <family val="2"/>
        <scheme val="minor"/>
      </rPr>
      <t>A review by the Adopting Entity or approved third party shall be conducted to verify design and compliance with these energy requirements.</t>
    </r>
  </si>
  <si>
    <t>1203.3</t>
  </si>
  <si>
    <r>
      <t>1203.3 Duct testing.</t>
    </r>
    <r>
      <rPr>
        <sz val="10"/>
        <rFont val="Calibri"/>
        <family val="2"/>
        <scheme val="minor"/>
      </rPr>
      <t xml:space="preserve"> Ducts shall be pressure tested to determine air leakage by one of the following methods:</t>
    </r>
  </si>
  <si>
    <t>Rough-in test: Total leakage shall be measured with a pressure differential of 0.1 inch w.g. (25 Pa) across the system, including the manufacturer’s air handler enclosure if installed at the time of the test. Registers shall be taped or otherwise sealed during the test.</t>
  </si>
  <si>
    <r>
      <rPr>
        <sz val="10"/>
        <rFont val="Calibri"/>
        <family val="2"/>
      </rPr>
      <t xml:space="preserve">NOTE: </t>
    </r>
    <r>
      <rPr>
        <u/>
        <sz val="10"/>
        <rFont val="Calibri"/>
        <family val="2"/>
      </rPr>
      <t>Testing is done after all penetrations have been made.</t>
    </r>
  </si>
  <si>
    <t>Post-construction test: Total leakage shall be measured with a pressure differential of 0.1 inch w.g. (25 Pa) across the entire system, including the manufacturer's air handler enclosure. Registers shall be taped or otherwise sealed during the test.</t>
  </si>
  <si>
    <t>Exceptions:</t>
  </si>
  <si>
    <t>A duct air-leakage test shall not be required where the ducts and air handlers are located entirely within the building thermal envelope.</t>
  </si>
  <si>
    <t>A duct air-leakage test shall not be required for ducts serving heat or energy recovery ventilators that are not integrated with ducts serving heating or cooling systems.</t>
  </si>
  <si>
    <t>A written report of the results of the test shall be signed by the party conducting the test and provided to the code official.</t>
  </si>
  <si>
    <t>1203.4</t>
  </si>
  <si>
    <r>
      <t>1203.4 Radiant and hydronic space heating.</t>
    </r>
    <r>
      <rPr>
        <sz val="10"/>
        <rFont val="Calibri"/>
        <family val="2"/>
        <scheme val="minor"/>
      </rPr>
      <t xml:space="preserve"> Where installed as a primary heat source in the building, radiant or hydronic space heating system is designed, installed, and documented, using industry-approved guidelines and standards (e.g., ACCA Manual J, AHRI I=B=R, ACCA 5 QI-2010, or an accredited design professional’s and manufacturer’s recommendations).</t>
    </r>
  </si>
  <si>
    <t>When primary heat source in the home is a radiant or hydronic heating system, a statement from qualified professional of system design using industry-approved guidelines.</t>
  </si>
  <si>
    <t>1203.5</t>
  </si>
  <si>
    <r>
      <t>1203.5 Building thermal envelope air sealing.</t>
    </r>
    <r>
      <rPr>
        <sz val="10"/>
        <rFont val="Calibri"/>
        <family val="2"/>
        <scheme val="minor"/>
      </rPr>
      <t xml:space="preserve"> The building thermal envelope is durably sealed to limit infiltration. The sealing methods between dissimilar materials allow for differential expansion and contraction. The following are caulked, gasketed, weather-stripped or otherwise sealed with an air barrier material, suitable film, or solid material:</t>
    </r>
  </si>
  <si>
    <t>Drawing, specifications, scopes of work detailing air sealing that is not readily inspected during the rough inspection.</t>
  </si>
  <si>
    <t>All joints, seams and penetrations.</t>
  </si>
  <si>
    <t>Site-built windows, doors, and skylights.</t>
  </si>
  <si>
    <t>Openings between window and door assemblies and their respective jambs and framing.</t>
  </si>
  <si>
    <t>Utility penetrations.</t>
  </si>
  <si>
    <t>(e)</t>
  </si>
  <si>
    <t>Dropped ceilings or chases adjacent to the thermal envelope.</t>
  </si>
  <si>
    <t>(f)</t>
  </si>
  <si>
    <t>Knee walls.</t>
  </si>
  <si>
    <t>(g)</t>
  </si>
  <si>
    <t>Walls and ceilings separating a garage from conditioned spaces.</t>
  </si>
  <si>
    <t>(h)</t>
  </si>
  <si>
    <t>Behind tubs and showers on exterior walls.</t>
  </si>
  <si>
    <t>(i)</t>
  </si>
  <si>
    <t>Common walls between dwelling units.</t>
  </si>
  <si>
    <t>(j)</t>
  </si>
  <si>
    <t>Attic access openings.</t>
  </si>
  <si>
    <t>(k)</t>
  </si>
  <si>
    <t>Rim joist junction.</t>
  </si>
  <si>
    <t>(l)</t>
  </si>
  <si>
    <t>Other sources of infiltration.</t>
  </si>
  <si>
    <t>1203.6</t>
  </si>
  <si>
    <r>
      <t>1203.6 Air sealing and insulation.</t>
    </r>
    <r>
      <rPr>
        <sz val="10"/>
        <rFont val="Calibri"/>
        <family val="2"/>
        <scheme val="minor"/>
      </rPr>
      <t xml:space="preserve"> Insulation shall be installed to Grade I. Grade II and Grade III insulation shall not be permitted. Building envelope air tightness and insulation installation shall be verified to be in accordance with Section A and B.</t>
    </r>
  </si>
  <si>
    <t>For definition of Grade I, see 701.4.3.2.1</t>
  </si>
  <si>
    <t>(A)</t>
  </si>
  <si>
    <t>Testing is conducted in accordance with ASTM E-779 using a blower door at a pressure of 1.04psf (50pa). Testing is conducted after rough-in and installation of penetrations in the building envelope, including but not limited to penetrations for utilities, electrical, plumbing, ventilation and combustion appliances. Testing is to be conducted under the following conditions:</t>
  </si>
  <si>
    <t>Blower door report by qualified professional, signed by the party conducting the test.</t>
  </si>
  <si>
    <t>Exterior windows and doors, fireplace and stove doors are closed, but not sealed;</t>
  </si>
  <si>
    <t>Dampers are closed, but not sealed, including exhaust, intake, make-up air, backdraft and flue dampers;</t>
  </si>
  <si>
    <t>Interior doors are open;</t>
  </si>
  <si>
    <t>Exterior openings for continuous ventilation systems and heat recovery ventilators are closed and sealed;</t>
  </si>
  <si>
    <t>Heating, cooling, and ventilation systems are turned off;</t>
  </si>
  <si>
    <t>HVAC duct terminations are not sealed; and</t>
  </si>
  <si>
    <t>Supply and return registers are not sealed.</t>
  </si>
  <si>
    <t>(B)</t>
  </si>
  <si>
    <r>
      <t>Visual inspection. The air barrier and insulation items listed in</t>
    </r>
    <r>
      <rPr>
        <sz val="10"/>
        <color theme="1"/>
        <rFont val="Calibri"/>
        <family val="2"/>
        <scheme val="minor"/>
      </rPr>
      <t xml:space="preserve"> Table 1203.6(B)</t>
    </r>
    <r>
      <rPr>
        <sz val="10"/>
        <rFont val="Calibri"/>
        <family val="2"/>
        <scheme val="minor"/>
      </rPr>
      <t xml:space="preserve"> shall be field verified by visual inspection.</t>
    </r>
  </si>
  <si>
    <t>See Table 1203.6(B)</t>
  </si>
  <si>
    <t>1203.7</t>
  </si>
  <si>
    <r>
      <t>1203.7 High-efficacy lighting.</t>
    </r>
    <r>
      <rPr>
        <sz val="10"/>
        <rFont val="Calibri"/>
        <family val="2"/>
        <scheme val="minor"/>
      </rPr>
      <t xml:space="preserve"> A minimum of 90 percent of the total hard-wired lighting fixtures or the bulbs in those fixtures qualify as high efficacy or equivalent.</t>
    </r>
  </si>
  <si>
    <t>1203.8</t>
  </si>
  <si>
    <r>
      <t>1203.8 Appliances.</t>
    </r>
    <r>
      <rPr>
        <sz val="10"/>
        <rFont val="Calibri"/>
        <family val="2"/>
        <scheme val="minor"/>
      </rPr>
      <t xml:space="preserve"> If installed, refrigerator, dishwasher, and/or washing machine shall be ENERGYSTAR or equivalent.</t>
    </r>
  </si>
  <si>
    <t>Manufacturer’s literature or labels. For appliances to comply, it is not enough to have an ENERGY STAR label. The product must meet the ENERGY STAR product specifications in Chapter 14. Ensure that appliances installed meet these eligibility criteria.</t>
  </si>
  <si>
    <t>1203.9</t>
  </si>
  <si>
    <r>
      <t>1203.9 Clothes washers.</t>
    </r>
    <r>
      <rPr>
        <sz val="10"/>
        <rFont val="Calibri"/>
        <family val="2"/>
        <scheme val="minor"/>
      </rPr>
      <t xml:space="preserve"> Where installed, clothes washers rated with an IWF (integrated water factor), MEF (modified energy factor), or IMEF (integrated modified energy factor), shall be rated as follows:</t>
    </r>
  </si>
  <si>
    <t>Manufacturer's literature.</t>
  </si>
  <si>
    <t>Residential Clothes Washers, Front-loading, &gt; 2.5 cu-ft
maximum IWF 3.2, minimum IMEF 2.76</t>
  </si>
  <si>
    <t>Residential Clothes Washers, T op-loading, &gt; 2.5 cu-ft
maximum 4.3 IWF, minimum IMEF 2.06</t>
  </si>
  <si>
    <t>Residential Clothes Washers (≤ 2.5 cu-ft)
maximum 4.2 IWF, minimum IMEF 2.07</t>
  </si>
  <si>
    <t>1203.10</t>
  </si>
  <si>
    <r>
      <t>1203.10 Energy performance pathway.</t>
    </r>
    <r>
      <rPr>
        <sz val="10"/>
        <rFont val="Calibri"/>
        <family val="2"/>
        <scheme val="minor"/>
      </rPr>
      <t xml:space="preserve"> </t>
    </r>
  </si>
  <si>
    <t>1203.10.1</t>
  </si>
  <si>
    <r>
      <t>1203.10.1 IECC analysis.</t>
    </r>
    <r>
      <rPr>
        <sz val="10"/>
        <rFont val="Calibri"/>
        <family val="2"/>
        <scheme val="minor"/>
      </rPr>
      <t xml:space="preserve"> Energy efficiency features are implemented to achieve energy cost or source energy performance that exceeds the IECC by 7.5 percent. A documented analysis using software in accordance with IECC, Section R405, is required.</t>
    </r>
  </si>
  <si>
    <t>1203.10.2</t>
  </si>
  <si>
    <r>
      <t>1203.10.2 Energy performance analysis.</t>
    </r>
    <r>
      <rPr>
        <sz val="10"/>
        <rFont val="Calibri"/>
        <family val="2"/>
        <scheme val="minor"/>
      </rPr>
      <t xml:space="preserve"> Energy savings levels above the ICC IECC are determined through an analysis that includes improvements in building envelope, air infiltration, heating system efficiencies, cooling system efficiencies, duct sealing, water heating system efficiencies, lighting, and appliances.</t>
    </r>
  </si>
  <si>
    <t>Energy analysis report. Homes must have their performance claim supported by an output report prepared by Home Innovation accepted energy modeling software.  The report must be prepared and signed by a qualified energy professional. The 2018 IECC must be the basis for this analysis. 
The printed report file can remain: “Draft.” It does not have to be “confirmed.” After you have visually verified all aspects, add a note on each analysis with "field verified," initial, and date the report. Scan the report and submit with the verification report. The purpose is to ensure that the Verifier confirms via visual inspection that the design that was modeled was what was constructed.</t>
  </si>
  <si>
    <t>1203.11</t>
  </si>
  <si>
    <r>
      <t>1203.11 Energy prescriptive pathway.</t>
    </r>
    <r>
      <rPr>
        <sz val="10"/>
        <rFont val="Calibri"/>
        <family val="2"/>
        <scheme val="minor"/>
      </rPr>
      <t xml:space="preserve"> </t>
    </r>
  </si>
  <si>
    <t>1203.11.1</t>
  </si>
  <si>
    <r>
      <t>1203.11.1 Building envelope.</t>
    </r>
    <r>
      <rPr>
        <sz val="10"/>
        <rFont val="Calibri"/>
        <family val="2"/>
        <scheme val="minor"/>
      </rPr>
      <t xml:space="preserve"> The building thermal envelope complies with Section 1203.11.1.1 or 1203.11.1.2. Exception: 1203.11.1.1 and 1203.11.1.2 are not required for Tropical Climate Zone.</t>
    </r>
  </si>
  <si>
    <t>1203.11.1.1</t>
  </si>
  <si>
    <r>
      <t>1203.11.1.1 Insulation and fenestration requirements.</t>
    </r>
    <r>
      <rPr>
        <sz val="10"/>
        <rFont val="Calibri"/>
        <family val="2"/>
        <scheme val="minor"/>
      </rPr>
      <t xml:space="preserve"> The building thermal envelope shall meet the requirements of</t>
    </r>
    <r>
      <rPr>
        <sz val="10"/>
        <color theme="1"/>
        <rFont val="Calibri"/>
        <family val="2"/>
        <scheme val="minor"/>
      </rPr>
      <t xml:space="preserve"> Table 1203.11.1.1 and 1203.11.1.2.</t>
    </r>
    <r>
      <rPr>
        <sz val="10"/>
        <rFont val="Calibri"/>
        <family val="2"/>
        <scheme val="minor"/>
      </rPr>
      <t xml:space="preserve"> </t>
    </r>
  </si>
  <si>
    <t>See Table 1203.11.1.1</t>
  </si>
  <si>
    <t>See Table 1203.11.1.2</t>
  </si>
  <si>
    <t>1203.11.1.2</t>
  </si>
  <si>
    <r>
      <t>1203.11.1.2</t>
    </r>
    <r>
      <rPr>
        <sz val="10"/>
        <rFont val="Calibri"/>
        <family val="2"/>
        <scheme val="minor"/>
      </rPr>
      <t xml:space="preserve"> The total UA proposed and baseline calculations are documented where the total proposed building thermal envelope UA is less than or equal to the total baseline UA resulting from multiplying the U-factors in Table 1203.11.1.2 by the same assembly area as in the proposed building. REScheck is deemed to provide UA calculation documentation. SHGC requirements of Table 1203.11.1.1 shall be met.</t>
    </r>
  </si>
  <si>
    <t>REScheck</t>
  </si>
  <si>
    <t>1203.12</t>
  </si>
  <si>
    <r>
      <t>1203.12 Space heating and cooling and water heating system efficiencies.</t>
    </r>
    <r>
      <rPr>
        <sz val="10"/>
        <rFont val="Calibri"/>
        <family val="2"/>
        <scheme val="minor"/>
      </rPr>
      <t xml:space="preserve"> The Space Heating and Cooling and Water Heating systems are in accordance with</t>
    </r>
    <r>
      <rPr>
        <sz val="10"/>
        <color theme="1"/>
        <rFont val="Calibri"/>
        <family val="2"/>
        <scheme val="minor"/>
      </rPr>
      <t xml:space="preserve"> Table 1203.12</t>
    </r>
    <r>
      <rPr>
        <sz val="10"/>
        <rFont val="Calibri"/>
        <family val="2"/>
        <scheme val="minor"/>
      </rPr>
      <t>.</t>
    </r>
  </si>
  <si>
    <t>See Table 1203.12</t>
  </si>
  <si>
    <t>1203.13</t>
  </si>
  <si>
    <r>
      <t>1203.13 Duct leakage.</t>
    </r>
    <r>
      <rPr>
        <sz val="10"/>
        <rFont val="Calibri"/>
        <family val="2"/>
        <scheme val="minor"/>
      </rPr>
      <t xml:space="preserve"> The total leakage of the ducts, where measured in accordance with Section R403.3.3, shall be as follows:</t>
    </r>
  </si>
  <si>
    <t>Test results as performed by a qualified third-party.</t>
  </si>
  <si>
    <r>
      <t>Rough-in test: The total leakage shall be less than or equal to 4 cubic feet per minute (113.3 L/min) per 100 square feet (9.29 m</t>
    </r>
    <r>
      <rPr>
        <vertAlign val="superscript"/>
        <sz val="10"/>
        <rFont val="Calibri"/>
        <family val="2"/>
        <scheme val="minor"/>
      </rPr>
      <t>2</t>
    </r>
    <r>
      <rPr>
        <sz val="10"/>
        <rFont val="Calibri"/>
        <family val="2"/>
        <scheme val="minor"/>
      </rPr>
      <t>) of conditioned floor area where the air handler is installed at the time of the test. Where the air handler is not installed at the time of the test, the total leakage shall be less than or equal to 3 cubic feet per minute (85 L/min) per 100 square feet (9.29 m</t>
    </r>
    <r>
      <rPr>
        <vertAlign val="superscript"/>
        <sz val="10"/>
        <rFont val="Calibri"/>
        <family val="2"/>
        <scheme val="minor"/>
      </rPr>
      <t>2</t>
    </r>
    <r>
      <rPr>
        <sz val="10"/>
        <rFont val="Calibri"/>
        <family val="2"/>
        <scheme val="minor"/>
      </rPr>
      <t>) of conditioned floor area.</t>
    </r>
  </si>
  <si>
    <t>NOTE: In the notes field, enter name of tester, if different than verifier.</t>
  </si>
  <si>
    <r>
      <t>Postconstruction test: Total leakage shall be less than or equal to 4 cubic feet per minute (113.3 L/min) per 100 square feet (9.29 m</t>
    </r>
    <r>
      <rPr>
        <vertAlign val="superscript"/>
        <sz val="10"/>
        <rFont val="Calibri"/>
        <family val="2"/>
        <scheme val="minor"/>
      </rPr>
      <t>2</t>
    </r>
    <r>
      <rPr>
        <sz val="10"/>
        <rFont val="Calibri"/>
        <family val="2"/>
        <scheme val="minor"/>
      </rPr>
      <t>) of conditioned floor area.</t>
    </r>
  </si>
  <si>
    <t>1203.14</t>
  </si>
  <si>
    <r>
      <t>1203.14 High-efficacy lighting.</t>
    </r>
    <r>
      <rPr>
        <sz val="10"/>
        <rFont val="Calibri"/>
        <family val="2"/>
        <scheme val="minor"/>
      </rPr>
      <t xml:space="preserve"> A minimum of 95 percent of the total hard-wired lighting fixtures or the bulbs in those fixtures qualify as high efficacy or equivalent.</t>
    </r>
  </si>
  <si>
    <t>1203.15</t>
  </si>
  <si>
    <r>
      <t>1203.15 ERI target pathway.</t>
    </r>
    <r>
      <rPr>
        <sz val="10"/>
        <rFont val="Calibri"/>
        <family val="2"/>
        <scheme val="minor"/>
      </rPr>
      <t xml:space="preserve"> </t>
    </r>
  </si>
  <si>
    <t>1203.15.1</t>
  </si>
  <si>
    <r>
      <t>1203.15.1 ERI target compliance.</t>
    </r>
    <r>
      <rPr>
        <sz val="10"/>
        <rFont val="Calibri"/>
        <family val="2"/>
        <scheme val="minor"/>
      </rPr>
      <t xml:space="preserve"> Energy efficiency features are implemented to achieve a ERI performance that is 8 points less than the EPA National ERI Target Procedure for Energy Star Certified Homes version 3.0 as computed based on Step 1 of the EPA National ERI Target Procedure. Dwelling ratings shall be submitted to a quality control registry approved by the Adopting Entity for calculating points under this section.</t>
    </r>
  </si>
  <si>
    <t>Energy report prepared according to EPA Procedure that shows confirmed ERI score.</t>
  </si>
  <si>
    <t>NOTE: H.I. Labs automatically adds all certified homes to online registry.</t>
  </si>
  <si>
    <t>1204 WATER EFFICIENCY</t>
  </si>
  <si>
    <t>1204.1</t>
  </si>
  <si>
    <r>
      <t>1204.1 Lavatory faucets.</t>
    </r>
    <r>
      <rPr>
        <sz val="10"/>
        <rFont val="Calibri"/>
        <family val="2"/>
        <scheme val="minor"/>
      </rPr>
      <t xml:space="preserve"> Water-efficient lavatory faucets in bathrooms shall have a maximum flow rate of 1.5 gpm (5.7 L/min), tested at 60 psi (414 kPa) in accordance with ASME A112.18.1/CSA B125.1.</t>
    </r>
  </si>
  <si>
    <t>Manufacturer’s specs showing compliance.</t>
  </si>
  <si>
    <t>1204.2</t>
  </si>
  <si>
    <r>
      <t>1204.2.</t>
    </r>
    <r>
      <rPr>
        <sz val="10"/>
        <rFont val="Calibri"/>
        <family val="2"/>
        <scheme val="minor"/>
      </rPr>
      <t xml:space="preserve"> Water closets shall have an effective flush volume of 1.28 gallons or less and shall be in accordance with the performance criteria of the U.S. EPA WaterSense Specification for tank-type toilets.</t>
    </r>
  </si>
  <si>
    <t>1204.3</t>
  </si>
  <si>
    <r>
      <t>1204.3 Irrigation systems.</t>
    </r>
    <r>
      <rPr>
        <sz val="10"/>
        <rFont val="Calibri"/>
        <family val="2"/>
        <scheme val="minor"/>
      </rPr>
      <t xml:space="preserve"> Where an irrigation system is installed, one of the following is met:</t>
    </r>
  </si>
  <si>
    <t>Landscape plan.</t>
  </si>
  <si>
    <t>Drip irrigation is installed for all landscape beds and/or subsurface drip irrigation is installed for all turf grass areas.</t>
  </si>
  <si>
    <t>Irrigation zones are organized by plant water needs.</t>
  </si>
  <si>
    <t>The irrigation system(s) is controlled by a climate-based controller or soil moisture controller.</t>
  </si>
  <si>
    <t>No irrigation is installed.</t>
  </si>
  <si>
    <t>1204.4</t>
  </si>
  <si>
    <r>
      <t>1204.4 Alternative Compliance Path.</t>
    </r>
    <r>
      <rPr>
        <sz val="10"/>
        <rFont val="Calibri"/>
        <family val="2"/>
        <scheme val="minor"/>
      </rPr>
      <t xml:space="preserve"> Water Rating Index (WRI) needs to achieve a value of 70 or below.</t>
    </r>
  </si>
  <si>
    <t>See WRI VRG section.</t>
  </si>
  <si>
    <t xml:space="preserve">1205 INDOOR ENVIRONMENTAL QUALITY </t>
  </si>
  <si>
    <t>1205.1</t>
  </si>
  <si>
    <r>
      <t>1205.1.</t>
    </r>
    <r>
      <rPr>
        <sz val="10"/>
        <rFont val="Calibri"/>
        <family val="2"/>
        <scheme val="minor"/>
      </rPr>
      <t xml:space="preserve"> Gas-fired fireplaces and direct heating equipment is listed and is installed in accordance with the NFPA 54, ICC IFGC, or the applicable local gas appliance installation code. Gas-fired fireplaces within dwelling units and direct heating equipment are vented to the outdoors.</t>
    </r>
  </si>
  <si>
    <t>1205.2</t>
  </si>
  <si>
    <r>
      <t>1205.2.</t>
    </r>
    <r>
      <rPr>
        <sz val="10"/>
        <rFont val="Calibri"/>
        <family val="2"/>
        <scheme val="minor"/>
      </rPr>
      <t xml:space="preserve"> Solid fuel-burning fireplaces, inserts, stoves and heaters are code compliant and are in accordance with one or more of the following requirements:</t>
    </r>
  </si>
  <si>
    <t xml:space="preserve">For (1) and (6), none. For (2) through (5), manufacturer’s literature. </t>
  </si>
  <si>
    <t>Site-built masonry wood-burning fireplaces use outside combustion air and include a means of sealing the flue and the combustion air outlets to minimize interior air (heat) loss when not in operation.</t>
  </si>
  <si>
    <t>Factory-built, wood-burning fireplaces are in accordance with the certification requirements of UL 127 and are EPA certified or Phase 2 Qualified.</t>
  </si>
  <si>
    <t>Wood stove and fireplace inserts, as defined in UL 1482 Section 3.8, are in accordance with the certification requirements of UL 1482 and are in accordance with the emission requirements of the EPA Certification and the State of Washington WAC 173-433-100(3).</t>
  </si>
  <si>
    <t>Pellet (biomass) stoves and furnaces are in accordance with ASTM E1509 or are EPA certified.</t>
  </si>
  <si>
    <t>Masonry heaters are in accordance with the definitions in ASTM E1602 and ICC IBC Section 2112.1.</t>
  </si>
  <si>
    <t>Fireplaces, woodstoves, pellet stoves, or masonry heaters are not installed.</t>
  </si>
  <si>
    <t>1205.3</t>
  </si>
  <si>
    <r>
      <t>1205.3 Garages.</t>
    </r>
    <r>
      <rPr>
        <sz val="10"/>
        <rFont val="Calibri"/>
        <family val="2"/>
        <scheme val="minor"/>
      </rPr>
      <t xml:space="preserve"> Garages shall be in accordance with “a” or “b”:</t>
    </r>
  </si>
  <si>
    <t>Attached garage</t>
  </si>
  <si>
    <t>Doors installed in the common wall between the attached garage and conditioned space are tightly sealed and gasketed and;</t>
  </si>
  <si>
    <t>A continuous air barrier is provided separating the garage space from the conditioned living spaces.</t>
  </si>
  <si>
    <t>A carport is installed, the garage is detached from the building, or no garage is installed.</t>
  </si>
  <si>
    <t>1205.4</t>
  </si>
  <si>
    <r>
      <t>1205.4 Carpets.</t>
    </r>
    <r>
      <rPr>
        <sz val="10"/>
        <rFont val="Calibri"/>
        <family val="2"/>
        <scheme val="minor"/>
      </rPr>
      <t xml:space="preserve"> Wall-to-wall carpeting shall not be installed adjacent to</t>
    </r>
  </si>
  <si>
    <t>water closets and bathing fixtures, and</t>
  </si>
  <si>
    <t>exterior doors.</t>
  </si>
  <si>
    <t>1205.5</t>
  </si>
  <si>
    <r>
      <t>1205.5 Carbon monoxide (CO) alarms.</t>
    </r>
    <r>
      <rPr>
        <sz val="10"/>
        <rFont val="Calibri"/>
        <family val="2"/>
        <scheme val="minor"/>
      </rPr>
      <t xml:space="preserve"> A carbon monoxide (CO) alarm shall be provided in accordance with IRC Section R315 in any dwelling unit with a combustion fueled appliance or an attached garage with an opening that communicates with the dwelling unit.</t>
    </r>
  </si>
  <si>
    <t>Manufacturer’s literature or product marking showing NFPA and CSA or UL compliance. Homes that do not have combustion equipment AND attached garage are exempt.</t>
  </si>
  <si>
    <t>1205.6</t>
  </si>
  <si>
    <r>
      <t>1205.6 Interior Architectural Coatings.</t>
    </r>
    <r>
      <rPr>
        <sz val="10"/>
        <rFont val="Calibri"/>
        <family val="2"/>
        <scheme val="minor"/>
      </rPr>
      <t xml:space="preserve"> A minimum of 85 percent of the interior architectural coatings are in accordance with one or more of the following:</t>
    </r>
  </si>
  <si>
    <t>List of interior coatings used to show amount used, % of total architectural coatings, and proof that the coatings comply. Manufacturer’s literature showing VOC. Scopes of work or specifications showing which materials were to be used.</t>
  </si>
  <si>
    <t>Low VOC as determined by EPA method 24 (VOC content is below the detection limit for the method)</t>
  </si>
  <si>
    <t>Green Seal GS-11</t>
  </si>
  <si>
    <t>CARB Suggested Control Measure for Architectural Coatings (see Table 901.9.1).</t>
  </si>
  <si>
    <t>See Table 901.9.1</t>
  </si>
  <si>
    <t>1205.7</t>
  </si>
  <si>
    <r>
      <t>1205.7 Local ventilation.</t>
    </r>
    <r>
      <rPr>
        <sz val="10"/>
        <rFont val="Calibri"/>
        <family val="2"/>
        <scheme val="minor"/>
      </rPr>
      <t xml:space="preserve"> shall be in accordance with the following:</t>
    </r>
  </si>
  <si>
    <t xml:space="preserve">Manufacturer’s literature/specifications for the fan showing cfm. </t>
  </si>
  <si>
    <t>Bathrooms are vented to the outdoors. The minimum tested ventilation rate is 50 cfm (23.6 L/s) for intermittent operation or 20 cfm (9.4 L/s) for continuous operation in bathrooms. Exhaust fans are ENERGY STAR, or equivalent, fans.</t>
  </si>
  <si>
    <t>Kitchen exhaust units and/or range hoods are ducted to the outdoors and have a minimum ventilation rate of 100 cfm (47.2 L/s) for intermittent operation or 25 cfm (11.8 L/s) for continuous operation.</t>
  </si>
  <si>
    <t>Bathroom and kitchen exhaust ventilation rates are tested to meet minimum ventilation rates or ducts are installed to meet the prescriptive requirements in IRC Table M1504.2.</t>
  </si>
  <si>
    <t>1205.8</t>
  </si>
  <si>
    <r>
      <t>1205.8 Whole Dwelling Ventilation.</t>
    </r>
    <r>
      <rPr>
        <sz val="10"/>
        <rFont val="Calibri"/>
        <family val="2"/>
        <scheme val="minor"/>
      </rPr>
      <t xml:space="preserve"> One of the following whole dwelling ventilation systems shall be implemented and shall be in accordance with the specifications of ASHRAE Standard 62.2-2010 Section 4. </t>
    </r>
    <r>
      <rPr>
        <u/>
        <sz val="10"/>
        <rFont val="Calibri"/>
        <family val="2"/>
        <scheme val="minor"/>
      </rPr>
      <t>An explanation of the operation and importance of the ventilation system shall be included in the homeowner’s manual practice</t>
    </r>
    <r>
      <rPr>
        <sz val="10"/>
        <rFont val="Calibri"/>
        <family val="2"/>
        <scheme val="minor"/>
      </rPr>
      <t>.</t>
    </r>
  </si>
  <si>
    <t>Statement from qualified professional indicating system complies with Appendix B.</t>
  </si>
  <si>
    <t>exhaust air ventilation system equipped with outdoor air ducts and intake(s) for ventilation air</t>
  </si>
  <si>
    <t>exhaust air ventilation system equipped with outdoor air ducts and intake(s) for ventilation air and with automatic ventilation controls to limit ventilation air during periods of extreme temperature, extreme humidity and/or during times of peak utility loads</t>
  </si>
  <si>
    <t>Supply air ventilation system</t>
  </si>
  <si>
    <t>supply air ventilation system equipped with automatic ventilation controls to limit ventilation air during periods of extreme temperature, extreme humidity and/or during times of peak utility loads</t>
  </si>
  <si>
    <t>balanced air ventilation system with exhaust and supply fan(s) with supply intakes located in accordance with the manufacturer’s guidelines so as to not introduce polluted air back into the building</t>
  </si>
  <si>
    <t>heat-recovery ventilator</t>
  </si>
  <si>
    <t>balanced air ventilation system with exhaust and supply fan(s) with automatic ventilation controls to limit ventilation air during periods of extreme temperature, extreme humidity and/or during times of peak utility loads, and with intakes located in accordance with the manufacturer's guidelines so as to not introduce polluted air back in to the building</t>
  </si>
  <si>
    <t>energy-recovery ventilator</t>
  </si>
  <si>
    <t>1205.9</t>
  </si>
  <si>
    <r>
      <t>1205.9 Radon control.</t>
    </r>
    <r>
      <rPr>
        <sz val="10"/>
        <rFont val="Calibri"/>
        <family val="2"/>
        <scheme val="minor"/>
      </rPr>
      <t xml:space="preserve"> Radon control measures are installed in accordance with 902.3 for Zone 1 as defined in Figure 9(1).</t>
    </r>
  </si>
  <si>
    <t>Plans/specifications for passive or active systems.</t>
  </si>
  <si>
    <t>a passive radon system is installed, or</t>
  </si>
  <si>
    <t>an active radon system is installed</t>
  </si>
  <si>
    <t>1205.10</t>
  </si>
  <si>
    <r>
      <t>1205.10 Kitchen exhaust.</t>
    </r>
    <r>
      <rPr>
        <sz val="10"/>
        <rFont val="Calibri"/>
        <family val="2"/>
        <scheme val="minor"/>
      </rPr>
      <t xml:space="preserve"> If a kitchen exhaust unit(s) that equals or exceeds 400 cfm (189 L/s) is installed, make-up air shall be provided.</t>
    </r>
  </si>
  <si>
    <t>Manufacturer’s literature showing cfm.</t>
  </si>
  <si>
    <t>1205.11</t>
  </si>
  <si>
    <r>
      <t>1205.11 MERV filters.</t>
    </r>
    <r>
      <rPr>
        <sz val="10"/>
        <rFont val="Calibri"/>
        <family val="2"/>
        <scheme val="minor"/>
      </rPr>
      <t xml:space="preserve"> Minimum 8 MERV filters shall be installed on central forced air systems and are accessible.</t>
    </r>
  </si>
  <si>
    <t>Designer/installer certification of system capability for installed MERV filters.</t>
  </si>
  <si>
    <t>1205.12</t>
  </si>
  <si>
    <r>
      <t>1205.12 HVAC system protection.</t>
    </r>
    <r>
      <rPr>
        <sz val="10"/>
        <rFont val="Calibri"/>
        <family val="2"/>
        <scheme val="minor"/>
      </rPr>
      <t xml:space="preserve"> One of the following HVAC system protection measures shall be performed.</t>
    </r>
  </si>
  <si>
    <t>HVAC supply registers (boots), return grilles, and rough-ins are covered during construction activities to prevent dust and other pollutants from entering the system.</t>
  </si>
  <si>
    <t>Prior to owner occupancy, HVAC supply registers (boots), return grilles, and duct terminations are inspected and vacuumed. In addition, the coils are inspected and cleaned and the filter is replaced if necessary.</t>
  </si>
  <si>
    <t>Invoice from cleaning contractor showing cleaning and coil inspection.</t>
  </si>
  <si>
    <t>1206 HOMEOWNER OPERATION AND MAINTAINANCE</t>
  </si>
  <si>
    <t>1206.1</t>
  </si>
  <si>
    <r>
      <t>1206.1 Homeowner’s manual.</t>
    </r>
    <r>
      <rPr>
        <sz val="10"/>
        <rFont val="Calibri"/>
        <family val="2"/>
        <scheme val="minor"/>
      </rPr>
      <t xml:space="preserve"> A homeowner’s manual shall be provided. The homeowner’s manual shall include all items below:</t>
    </r>
  </si>
  <si>
    <t>Verifier must review completed manual to confirm compliance.</t>
  </si>
  <si>
    <t>A National Green Building Standard certificate with a web link and completion document.</t>
  </si>
  <si>
    <t>List of green building features (can include the National Green Building Standard checklist).</t>
  </si>
  <si>
    <t>Product manufacturer’s manuals or product data sheet for installed major equipment, fixtures, and appliances. If product data sheet is in the building owners’ manual, manufacturer’s manual may be attached to the appliance in lieu of inclusion in the building owners’ manual.</t>
  </si>
  <si>
    <t>Maintenance checklist.</t>
  </si>
  <si>
    <t>Information on the importance and operation of the home's fresh air ventilation system.</t>
  </si>
  <si>
    <t>Provide information on regionally-appropriate vegetation from the local authority with jurisdiction.</t>
  </si>
  <si>
    <t>A narrative detailing the importance of maintenance and operation of the green building features from the National Green Building Standard checklist in retaining the attributes of a green-built home.</t>
  </si>
  <si>
    <t>Where stormwater management measures are installed on the lot, information on the location, purpose, and upkeep of these measures.</t>
  </si>
  <si>
    <t>1206.2</t>
  </si>
  <si>
    <r>
      <t>1206.2 Training of initial homeowners.</t>
    </r>
    <r>
      <rPr>
        <sz val="10"/>
        <rFont val="Calibri"/>
        <family val="2"/>
        <scheme val="minor"/>
      </rPr>
      <t xml:space="preserve"> Initial homeowners shall be familiarized with the role of occupants in achieving green goals. Training is provided to the responsible party(ies) regarding equipment operation and maintenance, control systems, and occupant role. These include:</t>
    </r>
  </si>
  <si>
    <t>Builder’s documented procedures &amp; standard practices explaining homeowner training and process. Examples of training materials and written confirmation from similar projects that training has been done.</t>
  </si>
  <si>
    <t>HVAC filters.</t>
  </si>
  <si>
    <t>Water heater settings.</t>
  </si>
  <si>
    <t>Whole-house ventilation systems.</t>
  </si>
  <si>
    <t>Operation of household equipment.</t>
  </si>
  <si>
    <t>Page</t>
  </si>
  <si>
    <t>Start Here!</t>
  </si>
  <si>
    <t>Ch.12</t>
  </si>
  <si>
    <t>Name</t>
  </si>
  <si>
    <t>TorF</t>
  </si>
  <si>
    <t>Basement</t>
  </si>
  <si>
    <t>Furnace</t>
  </si>
  <si>
    <t>Gas</t>
  </si>
  <si>
    <t>Ducted</t>
  </si>
  <si>
    <t>Heat Pump</t>
  </si>
  <si>
    <t>Fiberglass</t>
  </si>
  <si>
    <t>None</t>
  </si>
  <si>
    <t>Yes</t>
  </si>
  <si>
    <t>2006 IECC</t>
  </si>
  <si>
    <t>2006 IRC</t>
  </si>
  <si>
    <t>Not in Floodplain</t>
  </si>
  <si>
    <t>Met</t>
  </si>
  <si>
    <t>Energy Perform. Path</t>
  </si>
  <si>
    <t>HERS Rater</t>
  </si>
  <si>
    <t>Prescriptive Path</t>
  </si>
  <si>
    <t>Vented crawlspace</t>
  </si>
  <si>
    <t>Boiler</t>
  </si>
  <si>
    <t>Propane</t>
  </si>
  <si>
    <t>Ductless</t>
  </si>
  <si>
    <t>Electric Air Conditiner</t>
  </si>
  <si>
    <t>Cellulose</t>
  </si>
  <si>
    <t>Vented</t>
  </si>
  <si>
    <t>No</t>
  </si>
  <si>
    <t>2009 IECC</t>
  </si>
  <si>
    <t>2009 IRC</t>
  </si>
  <si>
    <t>Within Floodplain</t>
  </si>
  <si>
    <t>Not Met</t>
  </si>
  <si>
    <t>N/A</t>
  </si>
  <si>
    <t>AEE BESA</t>
  </si>
  <si>
    <t>Alt. Compliance Path</t>
  </si>
  <si>
    <t>Conditioned crawlspace</t>
  </si>
  <si>
    <t>Oil</t>
  </si>
  <si>
    <t>No System</t>
  </si>
  <si>
    <t>Ground Source Heat Pump</t>
  </si>
  <si>
    <t>Rigid Foam</t>
  </si>
  <si>
    <t>Sealed</t>
  </si>
  <si>
    <t>2012 IECC</t>
  </si>
  <si>
    <t>2012 IRC</t>
  </si>
  <si>
    <t>ERI Path</t>
  </si>
  <si>
    <t>BEMP</t>
  </si>
  <si>
    <t>Slab on grade</t>
  </si>
  <si>
    <t>Electric Resistance</t>
  </si>
  <si>
    <t>Electricity</t>
  </si>
  <si>
    <t>Gas Engine-Driven Heat Pump</t>
  </si>
  <si>
    <t>Spray Foam</t>
  </si>
  <si>
    <t>Other</t>
  </si>
  <si>
    <t>2015 IRC</t>
  </si>
  <si>
    <t>ES MFHR LP</t>
  </si>
  <si>
    <t>Basement &amp; vented crawlspace</t>
  </si>
  <si>
    <t>Wood/Biomass</t>
  </si>
  <si>
    <t>Fiberglass &amp; Rigid Foam</t>
  </si>
  <si>
    <t>2018 IECC</t>
  </si>
  <si>
    <t>2018 IRC</t>
  </si>
  <si>
    <t>Basement &amp; slab on grade</t>
  </si>
  <si>
    <t>Cellulose &amp; Rigid Foam</t>
  </si>
  <si>
    <t>Slab + crawlspace</t>
  </si>
  <si>
    <t>SIP</t>
  </si>
  <si>
    <t>Spray &amp; Rigid Foam</t>
  </si>
  <si>
    <t>Filters</t>
  </si>
  <si>
    <t>Mandatory Information is missing on the Overview page!</t>
  </si>
  <si>
    <t>final level</t>
  </si>
  <si>
    <t>There is mandatory information or practices missing from this Page!</t>
  </si>
  <si>
    <t>verError</t>
  </si>
  <si>
    <t>There are errors on this page!</t>
  </si>
  <si>
    <t>Home Address:</t>
  </si>
  <si>
    <t>verMandError</t>
  </si>
  <si>
    <t>Path</t>
  </si>
  <si>
    <t>R/F</t>
  </si>
  <si>
    <t>Report Phase:</t>
  </si>
  <si>
    <t>Chapter</t>
  </si>
  <si>
    <t>Practice #</t>
  </si>
  <si>
    <t>Practice</t>
  </si>
  <si>
    <t>Points Claimed</t>
  </si>
  <si>
    <t>Points Awarded</t>
  </si>
  <si>
    <t>Rough</t>
  </si>
  <si>
    <t>Final</t>
  </si>
  <si>
    <t>mand</t>
  </si>
  <si>
    <t>avail</t>
  </si>
  <si>
    <t>error</t>
  </si>
  <si>
    <t>dd</t>
  </si>
  <si>
    <t>Status</t>
  </si>
  <si>
    <t>Verifier Notes</t>
  </si>
  <si>
    <t>Design Phase Notes</t>
  </si>
  <si>
    <t>Reviewer Notes</t>
  </si>
  <si>
    <t>anyerror</t>
  </si>
  <si>
    <t>manderror</t>
  </si>
  <si>
    <t>rgherror</t>
  </si>
  <si>
    <t>P</t>
  </si>
  <si>
    <t>RF</t>
  </si>
  <si>
    <t>note mand:</t>
  </si>
  <si>
    <t>F</t>
  </si>
  <si>
    <t>R</t>
  </si>
  <si>
    <t>1203</t>
  </si>
  <si>
    <t>CHOOSE ENERGY COMPLIANCE PATHWAY:</t>
  </si>
  <si>
    <t>path:</t>
  </si>
  <si>
    <t>Modeler’s Credential:</t>
  </si>
  <si>
    <t>_</t>
  </si>
  <si>
    <t>all ductless:</t>
  </si>
  <si>
    <t>Total Leakage (Rough):</t>
  </si>
  <si>
    <t>Enter worst case</t>
  </si>
  <si>
    <t>Total Leakage (Final):</t>
  </si>
  <si>
    <t>_a</t>
  </si>
  <si>
    <t>Majority Unconditioned:</t>
  </si>
  <si>
    <t>ACH50:</t>
  </si>
  <si>
    <t>_1</t>
  </si>
  <si>
    <t>ELR50 (optional):</t>
  </si>
  <si>
    <t>_2</t>
  </si>
  <si>
    <t>Tot. Ref. Annual Energy:</t>
  </si>
  <si>
    <t>a</t>
  </si>
  <si>
    <t>As Dsgnd. Ann. Energy:</t>
  </si>
  <si>
    <t>b</t>
  </si>
  <si>
    <t>IECC Shell UA:</t>
  </si>
  <si>
    <t>As Designed Shell UA:</t>
  </si>
  <si>
    <t>air handler not installed:</t>
  </si>
  <si>
    <t>max:</t>
  </si>
  <si>
    <t>_b</t>
  </si>
  <si>
    <t>EPA National ERI Target:</t>
  </si>
  <si>
    <t>ERI As Designed:</t>
  </si>
  <si>
    <t>1204</t>
  </si>
  <si>
    <t>CHOOSE WATER COMPLIANCE PATHWAY:</t>
  </si>
  <si>
    <t>WRI</t>
  </si>
  <si>
    <t>1205</t>
  </si>
  <si>
    <t>Ventilation rate:</t>
  </si>
  <si>
    <t>1206</t>
  </si>
  <si>
    <t>Practices that will be reviewed alongside 
the required photo documentation.</t>
  </si>
  <si>
    <t>If photos appear to contradict the points claimed, 
please explain in the Notes field in the Verifier report.</t>
  </si>
  <si>
    <t>instructions</t>
  </si>
  <si>
    <t>Use best judgment to confirm slope angle.</t>
  </si>
  <si>
    <t>Does the photo show that plants have been installed? Do the plants look reasonable for the local climate (use your best judgment)?</t>
  </si>
  <si>
    <t>Look for fencing around trees and narual areas. Look at condition of trees.</t>
  </si>
  <si>
    <t>Look for flashing around windows, doors, and other locations.</t>
  </si>
  <si>
    <t>Do you see any flat surfaces where water may pool?</t>
  </si>
  <si>
    <t>Look at front door and estimate # covered doors. (Garage entrance should not be counted.)</t>
  </si>
  <si>
    <t>Look for roof overhangs.</t>
  </si>
  <si>
    <t>Look for gutters and downspouts.</t>
  </si>
  <si>
    <t>Look for chimney.</t>
  </si>
  <si>
    <t>Look for garage.</t>
  </si>
  <si>
    <t>Sign Off After ROUGH Inspection</t>
  </si>
  <si>
    <t>Builder/Applicant:</t>
  </si>
  <si>
    <t>Address of Home:</t>
  </si>
  <si>
    <t>any error</t>
  </si>
  <si>
    <t>There are errors in the Verification Report Sheet!</t>
  </si>
  <si>
    <t>There is missing mandatory information on this sheet!</t>
  </si>
  <si>
    <t>Verifier Comments &amp; Sign Off</t>
  </si>
  <si>
    <t>I have personally verified by inspection and/or document review the green practices for which I have awarded points during this rough inspection on this building following the guidance in the Verifier Agreement and Verifiers Resource Guide.  My company is not supplying product, participating in the physical construction of this project, or affiliated in any other way that would compromise the independence of my verification services.</t>
  </si>
  <si>
    <t>Verifier Signature:</t>
  </si>
  <si>
    <t>Verifier Comments:</t>
  </si>
  <si>
    <t>errors</t>
  </si>
  <si>
    <t>Name:</t>
  </si>
  <si>
    <t>Email:</t>
  </si>
  <si>
    <t>Phone:</t>
  </si>
  <si>
    <t>Start Time:</t>
  </si>
  <si>
    <t>(format: hh:mm AM)</t>
  </si>
  <si>
    <t>End Time:</t>
  </si>
  <si>
    <t>Date:</t>
  </si>
  <si>
    <t>(format: mm/dd/yyyy)</t>
  </si>
  <si>
    <t>Team Verification</t>
  </si>
  <si>
    <t xml:space="preserve">(Completing this section is MANDATORY whenever multiple accredited verifiers are involved in the verification of a given building or homes within a batch.) </t>
  </si>
  <si>
    <t>Verifier Name</t>
  </si>
  <si>
    <t>Role</t>
  </si>
  <si>
    <r>
      <rPr>
        <b/>
        <sz val="11"/>
        <color theme="1"/>
        <rFont val="Calibri"/>
        <family val="2"/>
        <scheme val="minor"/>
      </rPr>
      <t>Elements Verified</t>
    </r>
    <r>
      <rPr>
        <sz val="11"/>
        <color theme="1"/>
        <rFont val="Calibri"/>
        <family val="2"/>
        <scheme val="minor"/>
      </rPr>
      <t xml:space="preserve"> </t>
    </r>
    <r>
      <rPr>
        <i/>
        <sz val="8"/>
        <color theme="1"/>
        <rFont val="Calibri"/>
        <family val="2"/>
        <scheme val="minor"/>
      </rPr>
      <t>(if applicable)</t>
    </r>
  </si>
  <si>
    <r>
      <rPr>
        <b/>
        <sz val="11"/>
        <color theme="1"/>
        <rFont val="Calibri"/>
        <family val="2"/>
        <scheme val="minor"/>
      </rPr>
      <t>Inspection Dates</t>
    </r>
    <r>
      <rPr>
        <sz val="11"/>
        <color theme="1"/>
        <rFont val="Calibri"/>
        <family val="2"/>
        <scheme val="minor"/>
      </rPr>
      <t xml:space="preserve"> </t>
    </r>
    <r>
      <rPr>
        <i/>
        <sz val="8"/>
        <color theme="1"/>
        <rFont val="Calibri"/>
        <family val="2"/>
        <scheme val="minor"/>
      </rPr>
      <t>(if applicable)</t>
    </r>
  </si>
  <si>
    <t>any entered</t>
  </si>
  <si>
    <t>OPTIONAL BATCH SUBMISSION</t>
  </si>
  <si>
    <t>Rough Address</t>
  </si>
  <si>
    <t>City</t>
  </si>
  <si>
    <t>Zip</t>
  </si>
  <si>
    <t>Project ID</t>
  </si>
  <si>
    <r>
      <t xml:space="preserve">Inspection Date 
</t>
    </r>
    <r>
      <rPr>
        <sz val="8"/>
        <color theme="0" tint="-0.499984740745262"/>
        <rFont val="Calibri"/>
        <family val="2"/>
        <scheme val="minor"/>
      </rPr>
      <t>(format: mm/dd/yyyy)</t>
    </r>
  </si>
  <si>
    <t>1203.3(1)</t>
  </si>
  <si>
    <t>1203.6(A)</t>
  </si>
  <si>
    <t>1203.13(1)</t>
  </si>
  <si>
    <t>222226 Oak St.</t>
  </si>
  <si>
    <t>Raleigh</t>
  </si>
  <si>
    <t>99911</t>
  </si>
  <si>
    <t>- REQUIREMENTS FOR BATCH SUBMISSION -</t>
  </si>
  <si>
    <t>• A batch can consist of 2-30 homes.</t>
  </si>
  <si>
    <t xml:space="preserve">• Batch submission is at the discretion of the verifier. A home can be removed from a batch at any time and submitted separately. Except for homes that are removed for individual report submission, homes should be grouped within the same batch for both rough and/or final submissions. </t>
  </si>
  <si>
    <t>• All homes within a batch must be built by the same builder and located within the same county.</t>
  </si>
  <si>
    <t>• All homes must have substantially the same construction type and the same heating and cooling systems.</t>
  </si>
  <si>
    <t>• The standard inspection notification process must be followed for each home.</t>
  </si>
  <si>
    <t>• All inspections of the same type (rough or final) must be completed before submitting the report. All homes must be inspected, and the inspection dates need to be included for each address.</t>
  </si>
  <si>
    <t>• All energy efficiency testing values must be entered on signature pages for all homes within batch.</t>
  </si>
  <si>
    <t>• Where applicable, the energy efficiency report for the worst-case in the batch must be submitted and energy performance value entered within the verification report.</t>
  </si>
  <si>
    <t>• Photos for each home are to be submitted, each titled with their respective Project ID.</t>
  </si>
  <si>
    <t>Warning!</t>
  </si>
  <si>
    <t>A separate certificate will be issued for each home listed, but no certificates are issued until ALL homes are verified and the batch verification report is reviewed. If there is an issue with the report, it may not surface until it is too late to recover. This may mean that certificates are not available for closing.</t>
  </si>
  <si>
    <t>Sign Off After FINAL Inspection</t>
  </si>
  <si>
    <t>any errors</t>
  </si>
  <si>
    <t>I certify that to the best of my knowledge, based on documentation presented to me and inspections completed by me, the items noted in this verification report are in conformance with ICC-700 and the guidance in the Verifier Agreement and Verifier's Resource Guide.  My company did not supply product, participate in the physical construction of this project, or affiliated in any other way that would compromise the independence of my verification services.</t>
  </si>
  <si>
    <t>I hereby disclose that the services provided by my company related to this home were:</t>
  </si>
  <si>
    <t>Other Service Description
(If applicable)</t>
  </si>
  <si>
    <t>Verifier Reminder:</t>
  </si>
  <si>
    <t>Verifier to email this Excel Workbook, photo and scan and email signature page to VerificationReport@homeinnovation.com 
If the performance path has been selected also send a copy of the RemRate or EnergyGauge report.</t>
  </si>
  <si>
    <t>Batch ID:</t>
  </si>
  <si>
    <t>(The info below is transferred from the Rough Signature sheet; the information must have been entered there at Rough (except inspection date and removal))</t>
  </si>
  <si>
    <t>Final Address</t>
  </si>
  <si>
    <t>City, State, Zip</t>
  </si>
  <si>
    <t>1203.3(2)</t>
  </si>
  <si>
    <t>1203.13(2)</t>
  </si>
  <si>
    <t>Final WRI
Score</t>
  </si>
  <si>
    <t>1205.7(1)</t>
  </si>
  <si>
    <t>1205.7(2)</t>
  </si>
  <si>
    <t>not required</t>
  </si>
  <si>
    <t>remove from batch</t>
  </si>
  <si>
    <t>Remove:</t>
  </si>
  <si>
    <t>Delivery Method</t>
  </si>
  <si>
    <t>Expected Level</t>
  </si>
  <si>
    <t>Certificate should be sent to:</t>
  </si>
  <si>
    <t>US Mail</t>
  </si>
  <si>
    <t>Bronze</t>
  </si>
  <si>
    <t>Address On File</t>
  </si>
  <si>
    <t>Overnight $50.00</t>
  </si>
  <si>
    <t>Silver</t>
  </si>
  <si>
    <t>Address as noted in Builder Comment</t>
  </si>
  <si>
    <t>Gold</t>
  </si>
  <si>
    <t>Emerald</t>
  </si>
  <si>
    <t>Service Disclosure</t>
  </si>
  <si>
    <t>Verification Only</t>
  </si>
  <si>
    <t>Other sevices as disclosed to the right</t>
  </si>
  <si>
    <t>back to Verification Report</t>
  </si>
  <si>
    <t>Table 602.1.12</t>
  </si>
  <si>
    <t>Minimum Roof Overhang for One- &amp; Two-Story Buildings</t>
  </si>
  <si>
    <t>Inches of Rainfall (1)</t>
  </si>
  <si>
    <t>Eave Overhang (Inches)</t>
  </si>
  <si>
    <t>Rake Overhang (Inches)</t>
  </si>
  <si>
    <t>≤40</t>
  </si>
  <si>
    <t>&gt;41 and ≤70</t>
  </si>
  <si>
    <t>&gt;70</t>
  </si>
  <si>
    <t>(1) Annual mean total rainfall in inches is in accordance with:</t>
  </si>
  <si>
    <t>Figure 6(2)</t>
  </si>
  <si>
    <t>For SI: 12 inches = 304.8 mm</t>
  </si>
  <si>
    <t>Figure 6(2): Average Annual Precipitation</t>
  </si>
  <si>
    <t>Source:</t>
  </si>
  <si>
    <t>www.nationalatlas.gov</t>
  </si>
  <si>
    <r>
      <t xml:space="preserve">701.4.3.2.1 </t>
    </r>
    <r>
      <rPr>
        <sz val="10"/>
        <color theme="1"/>
        <rFont val="Arial"/>
        <family val="2"/>
      </rPr>
      <t>Grade I insulation installations. Field-installed insulation products to ceilings, walls, floors, band joists, rim joists, conditioned attics, basements, and crawlspaces, except as specifically noted, are verified as Grade I by a third-party are in accordance with the following:</t>
    </r>
  </si>
  <si>
    <t>Mandatory</t>
  </si>
  <si>
    <t>Inspection is conducted before insulation is covered.</t>
  </si>
  <si>
    <t>Air-permeable insulation is enclosed on all six sides and is in substantial contact with the sheathing material on one or more sides (interior or exterior) of the cavity. Air permeable insulation in ceilings is not required to be enclosed when the insulation is installed in substantial contact with the surfaces it is intended to insulate.</t>
  </si>
  <si>
    <t>Cavity insulation uniformly fills each cavity side-to-side and top-to-bottom, without substantial gaps or voids around obstructions (such as blocking or bridging).</t>
  </si>
  <si>
    <t>Cavity insulation compression or incomplete fill amounts to 2 percent or less, presuming the compressed or incomplete areas are a minimum of 70 percent of the intended fill thickness; occasional small gaps are acceptable.</t>
  </si>
  <si>
    <t>Exterior rigid insulation has substantial contact with the structural framing members or sheathing materials and is tightly fitted at joints.</t>
  </si>
  <si>
    <t>Cavity insulation is split, installed, and/or fitted tightly around wiring and other services.</t>
  </si>
  <si>
    <t>Exterior sheathing is not visible from the interior through gaps in the cavity insulation.</t>
  </si>
  <si>
    <t>Faced batt insulation is permitted to have side-stapled tabs, provided the tabs are stapled neatly with no buckling, and provided the batt is compressed only at the edges of each cavity, to the depth of the tab itself.</t>
  </si>
  <si>
    <t>Where properly installed, ICFs, SIPs, and other wall systems that provide integral insulation are deemed in compliance with this section.</t>
  </si>
  <si>
    <t>Table 901.9.1</t>
  </si>
  <si>
    <r>
      <t>VOC Content Limits For Architectural Coatings</t>
    </r>
    <r>
      <rPr>
        <b/>
        <vertAlign val="superscript"/>
        <sz val="10"/>
        <color theme="1"/>
        <rFont val="Calibri"/>
        <family val="2"/>
      </rPr>
      <t>a,b,c</t>
    </r>
  </si>
  <si>
    <t>Coating Category</t>
  </si>
  <si>
    <r>
      <t>LIMIT</t>
    </r>
    <r>
      <rPr>
        <b/>
        <vertAlign val="superscript"/>
        <sz val="10"/>
        <color theme="1"/>
        <rFont val="Calibri"/>
        <family val="2"/>
      </rPr>
      <t>d</t>
    </r>
    <r>
      <rPr>
        <b/>
        <sz val="10"/>
        <color theme="1"/>
        <rFont val="Calibri"/>
        <family val="2"/>
      </rPr>
      <t xml:space="preserve"> (g/l)</t>
    </r>
  </si>
  <si>
    <t>Flat Coatings</t>
  </si>
  <si>
    <t>Non-flat Coatings</t>
  </si>
  <si>
    <t>Non-flat  High-Gloss Coatings</t>
  </si>
  <si>
    <t>Specialty Coatings:</t>
  </si>
  <si>
    <t>Aluminum Roof Coatings</t>
  </si>
  <si>
    <t>Basement Specialty Coatings</t>
  </si>
  <si>
    <t>Bituminous Roof Coatings</t>
  </si>
  <si>
    <t>Bituminous Roof Primers</t>
  </si>
  <si>
    <t>Bond Breakers</t>
  </si>
  <si>
    <t>Concrete Curing Compounds</t>
  </si>
  <si>
    <t>Concrete/Masonry Sealers</t>
  </si>
  <si>
    <t>Driveway Sealers</t>
  </si>
  <si>
    <t>Dry Fog Coatings</t>
  </si>
  <si>
    <t>Faux Finishing Coatings</t>
  </si>
  <si>
    <t>Fire Resistive Coatings</t>
  </si>
  <si>
    <t>Floor Coatings</t>
  </si>
  <si>
    <t>Form-Release Compounds</t>
  </si>
  <si>
    <t>Graphic Arts Coatings (Sign Paints)</t>
  </si>
  <si>
    <t>High Temperature Coatings</t>
  </si>
  <si>
    <t>Industrial Maintenance Coatings</t>
  </si>
  <si>
    <t>Low Solids Coatings</t>
  </si>
  <si>
    <r>
      <t>120</t>
    </r>
    <r>
      <rPr>
        <vertAlign val="superscript"/>
        <sz val="10"/>
        <color theme="1"/>
        <rFont val="Calibri"/>
        <family val="2"/>
      </rPr>
      <t>e</t>
    </r>
  </si>
  <si>
    <t>Magnesite Cement Coatings</t>
  </si>
  <si>
    <t>Mastic Texture Coatings</t>
  </si>
  <si>
    <t>Metallic Pigmented Coatings</t>
  </si>
  <si>
    <t>Multi-Color Coatings</t>
  </si>
  <si>
    <t>Pre-Treatment Wash Primers</t>
  </si>
  <si>
    <t>Primers, Sealers, and Undercoaters</t>
  </si>
  <si>
    <t>Reactive Penetrating Sealers</t>
  </si>
  <si>
    <t>Recycled Coatings</t>
  </si>
  <si>
    <t>Roof Coatings</t>
  </si>
  <si>
    <t>Rust Preventative Coatings</t>
  </si>
  <si>
    <t>Shellacs, Clear</t>
  </si>
  <si>
    <t>Shellacs, Opaque</t>
  </si>
  <si>
    <t>Specialty Primers, Sealers, and Undercoaters</t>
  </si>
  <si>
    <t>Stains</t>
  </si>
  <si>
    <t>Stone Consolidants</t>
  </si>
  <si>
    <t>Swimming Pool Coatings</t>
  </si>
  <si>
    <t>Traffic Marking Coatings</t>
  </si>
  <si>
    <t>Tub and Tile Refinish Coatings</t>
  </si>
  <si>
    <t>Waterproofing Membranes</t>
  </si>
  <si>
    <t>Wood Coatings</t>
  </si>
  <si>
    <t>Wood Preservatives</t>
  </si>
  <si>
    <t>Zinc-Rich Primers</t>
  </si>
  <si>
    <r>
      <t>a.</t>
    </r>
    <r>
      <rPr>
        <sz val="7"/>
        <color theme="1"/>
        <rFont val="Times New Roman"/>
        <family val="1"/>
      </rPr>
      <t xml:space="preserve">  </t>
    </r>
    <r>
      <rPr>
        <sz val="10"/>
        <color theme="1"/>
        <rFont val="Calibri"/>
        <family val="2"/>
      </rPr>
      <t>The specified limits remain in effect unless revised limits are listed in subsequent columns in the table.</t>
    </r>
  </si>
  <si>
    <r>
      <t>b.</t>
    </r>
    <r>
      <rPr>
        <sz val="7"/>
        <color theme="1"/>
        <rFont val="Times New Roman"/>
        <family val="1"/>
      </rPr>
      <t xml:space="preserve">  </t>
    </r>
    <r>
      <rPr>
        <sz val="10"/>
        <color theme="1"/>
        <rFont val="Calibri"/>
        <family val="2"/>
      </rPr>
      <t>Values in this table are derived from those specified by the California Air Resources Board, Architectural Coatings Suggested Control Measure, February 1, 2008.</t>
    </r>
  </si>
  <si>
    <r>
      <t>c.</t>
    </r>
    <r>
      <rPr>
        <sz val="7"/>
        <color theme="1"/>
        <rFont val="Times New Roman"/>
        <family val="1"/>
      </rPr>
      <t xml:space="preserve">   </t>
    </r>
    <r>
      <rPr>
        <sz val="10"/>
        <color theme="1"/>
        <rFont val="Calibri"/>
        <family val="2"/>
      </rPr>
      <t>Table 901.9.1 architectural coating regulatory category and VOC content compliance determination shall conform to the California Air Resources Board Suggested Control Measure for Architectural Coatings dated February 1, 2008.</t>
    </r>
  </si>
  <si>
    <r>
      <t>d.</t>
    </r>
    <r>
      <rPr>
        <sz val="7"/>
        <color theme="1"/>
        <rFont val="Times New Roman"/>
        <family val="1"/>
      </rPr>
      <t xml:space="preserve">  </t>
    </r>
    <r>
      <rPr>
        <sz val="10"/>
        <color theme="1"/>
        <rFont val="Calibri"/>
        <family val="2"/>
      </rPr>
      <t>Limits are expressed as VOC Regulatory (except as noted), thinned to the manufacturer’s maximum thinning recommendation, excluding any colorant added to tint bases.</t>
    </r>
  </si>
  <si>
    <r>
      <t>e.</t>
    </r>
    <r>
      <rPr>
        <sz val="7"/>
        <color theme="1"/>
        <rFont val="Times New Roman"/>
        <family val="1"/>
      </rPr>
      <t xml:space="preserve">  </t>
    </r>
    <r>
      <rPr>
        <sz val="10"/>
        <color theme="1"/>
        <rFont val="Calibri"/>
        <family val="2"/>
      </rPr>
      <t>Limit is expressed as VOC actual.</t>
    </r>
  </si>
  <si>
    <t>Table 1203.6(B) 
Air Barrier and Insulation Installation</t>
  </si>
  <si>
    <t>COMPONENT</t>
  </si>
  <si>
    <t>AIR BARRIER CRITERIA</t>
  </si>
  <si>
    <t>INSULATION INSTALLATION CRITERIA</t>
  </si>
  <si>
    <t>General requirements</t>
  </si>
  <si>
    <t>A continuous air barrier shall be installed in the building envelope.</t>
  </si>
  <si>
    <t>Air-permeable insulation shall not be used as a sealing material.</t>
  </si>
  <si>
    <t>The exterior thermal envelope contains a continuous air barrier.</t>
  </si>
  <si>
    <t>Breaks or joints in the air barrier shall be sealed.</t>
  </si>
  <si>
    <t>Ceiling/attic</t>
  </si>
  <si>
    <t>The air barrier in any dropped ceiling/soffit shall be aligned with the insulation and any gaps in the air barrier shall be sealed.</t>
  </si>
  <si>
    <t>The insulation in any dropped ceiling/soffit shall be aligned with the air barrier.</t>
  </si>
  <si>
    <t>Access openings. drop down stairs or knee wall doors to unconditioned attic spaces shall be sealed.</t>
  </si>
  <si>
    <t>Walls</t>
  </si>
  <si>
    <t>The junction of the foundation and sill plate shall be sealed.
The junction of the top plate and the top of exterior walls shall be sealed.
Knee walls shall be sealed.</t>
  </si>
  <si>
    <t>Cavities within comers and headers of frame walls shall be insulated by completely filling the cavity with a material having a thermal resistance of R-3 per inch minimum.</t>
  </si>
  <si>
    <t>Exterior thermal envelope insulation for framed walls shall be installed in substantial contact and continuous alignment with the air barrier.</t>
  </si>
  <si>
    <t>Windows, skylights and doors</t>
  </si>
  <si>
    <t>The space between window/doorjambs and framing, and skylights and framing shall be sealed.</t>
  </si>
  <si>
    <t>Rim joists</t>
  </si>
  <si>
    <t>Rim joists shall include the air barrier.</t>
  </si>
  <si>
    <t>Rim joists shall be insulated.</t>
  </si>
  <si>
    <t>Floors (including above garage and cantilevered floors)</t>
  </si>
  <si>
    <t>The air barrier shall be installed at any exposed edge of insulation.</t>
  </si>
  <si>
    <t>Floor framing cavity insulation shall be installed to maintain permanent contact with the underside of subfloor decking, or floor framing cavity insulation shall be permitted to be in contact with the top side of sheathing, or continuous insulation installed on the underside of floor framing and extends from the bottom to the top of all perimeter floor framing members.</t>
  </si>
  <si>
    <t>Crawl space walls</t>
  </si>
  <si>
    <t>Exposed earth in unvented crawl spaces shall be covered with a Class I vapor retarder with overlapping joints taped.</t>
  </si>
  <si>
    <t>Where provided instead of floor insulation, insulation shall be permanently attached to the crawlspace walls.</t>
  </si>
  <si>
    <t>Shafts, penetrations</t>
  </si>
  <si>
    <t>Duct shafts, utility penetrations, and flue shafts opening to exterior or unconditioned space shall be sealed.</t>
  </si>
  <si>
    <t>Narrow cavities</t>
  </si>
  <si>
    <t>Batts in narrow cavities shall be cut to fit, or narrow cavities shall be filled by insulation that on installation readily conforms to the available cavity space.</t>
  </si>
  <si>
    <t>Garage separation</t>
  </si>
  <si>
    <t>Air sealing shall be provided between the garage and conditioned spaces.</t>
  </si>
  <si>
    <t>Recessed lighting</t>
  </si>
  <si>
    <t>Recessed light fixtures installed in the building thermal envelope shall be sealed to the drywall.</t>
  </si>
  <si>
    <t>Recessed light fixtures installed in the building thermal envelope shall be air tight and IC rated.</t>
  </si>
  <si>
    <t>Plumbing and wiring</t>
  </si>
  <si>
    <t>Batt insulation shall be cut neatly to fit around wiring and plumbing in exterior walls, or insulation that on installation readily conforms to available space shall extend behind piping and wiring.</t>
  </si>
  <si>
    <t>Shower/tub on exterior wall</t>
  </si>
  <si>
    <t>The air barrier installed at exterior walls adjacent to showers and tubs shall separate them from the showers and tubs.</t>
  </si>
  <si>
    <t>Exterior walls adjacent to showers and tubs shall be insulated.</t>
  </si>
  <si>
    <t>Electrical/phone box on exterior walls</t>
  </si>
  <si>
    <t>The air barrier shall be installed behind electrical or communication boxes or air-sealed boxes shall be installed.</t>
  </si>
  <si>
    <t>HVAC register boots</t>
  </si>
  <si>
    <t>HVAC register boots that penetrate building thermal envelope shall be sealed to the subfloor or drywall.</t>
  </si>
  <si>
    <t>Concealed sprinklers</t>
  </si>
  <si>
    <t>When required to be sealed, concealed fire sprinklers shall only be sealed in a manner that is recommended by the manufacturer. Caulking or other adhesive sealants shall not be used to fill voids between fire sprinkler cover plates and walls or ceilings.</t>
  </si>
  <si>
    <t>a. In addition, inspection of log walls shall be in accordance with the provisions of ICC-400.</t>
  </si>
  <si>
    <t>Table 1203.11.1.1</t>
  </si>
  <si>
    <r>
      <t>Insulation and Fenestration Requirements by Component</t>
    </r>
    <r>
      <rPr>
        <b/>
        <vertAlign val="superscript"/>
        <sz val="10"/>
        <color theme="1"/>
        <rFont val="Calibri"/>
        <family val="2"/>
      </rPr>
      <t>a</t>
    </r>
  </si>
  <si>
    <t>Climate Zone</t>
  </si>
  <si>
    <r>
      <t>Fenestration</t>
    </r>
    <r>
      <rPr>
        <b/>
        <vertAlign val="superscript"/>
        <sz val="8"/>
        <color rgb="FF000000"/>
        <rFont val="Calibri"/>
        <family val="2"/>
        <scheme val="minor"/>
      </rPr>
      <t>b</t>
    </r>
    <r>
      <rPr>
        <b/>
        <sz val="8"/>
        <color rgb="FF000000"/>
        <rFont val="Calibri"/>
        <family val="2"/>
        <scheme val="minor"/>
      </rPr>
      <t xml:space="preserve"> U-Factor</t>
    </r>
  </si>
  <si>
    <r>
      <t>Skylight</t>
    </r>
    <r>
      <rPr>
        <b/>
        <vertAlign val="superscript"/>
        <sz val="8"/>
        <color rgb="FF000000"/>
        <rFont val="Calibri"/>
        <family val="2"/>
        <scheme val="minor"/>
      </rPr>
      <t>b</t>
    </r>
  </si>
  <si>
    <r>
      <t>Glazed Fenestration SHGC</t>
    </r>
    <r>
      <rPr>
        <b/>
        <vertAlign val="superscript"/>
        <sz val="8"/>
        <color rgb="FF000000"/>
        <rFont val="Calibri"/>
        <family val="2"/>
        <scheme val="minor"/>
      </rPr>
      <t>b,e</t>
    </r>
  </si>
  <si>
    <t>Ceiling</t>
  </si>
  <si>
    <t>Wood Frame Wall</t>
  </si>
  <si>
    <t>Mass Wall</t>
  </si>
  <si>
    <t>Floor</t>
  </si>
  <si>
    <r>
      <t>Basement</t>
    </r>
    <r>
      <rPr>
        <b/>
        <vertAlign val="superscript"/>
        <sz val="8"/>
        <color rgb="FF000000"/>
        <rFont val="Calibri"/>
        <family val="2"/>
        <scheme val="minor"/>
      </rPr>
      <t>c</t>
    </r>
    <r>
      <rPr>
        <b/>
        <sz val="8"/>
        <color rgb="FF000000"/>
        <rFont val="Calibri"/>
        <family val="2"/>
        <scheme val="minor"/>
      </rPr>
      <t xml:space="preserve"> Wall</t>
    </r>
  </si>
  <si>
    <r>
      <t>Slab</t>
    </r>
    <r>
      <rPr>
        <b/>
        <vertAlign val="superscript"/>
        <sz val="8"/>
        <color rgb="FF000000"/>
        <rFont val="Calibri"/>
        <family val="2"/>
        <scheme val="minor"/>
      </rPr>
      <t>d</t>
    </r>
  </si>
  <si>
    <r>
      <t>Crawlspace</t>
    </r>
    <r>
      <rPr>
        <b/>
        <vertAlign val="superscript"/>
        <sz val="10"/>
        <color rgb="FF000000"/>
        <rFont val="Calibri"/>
        <family val="2"/>
        <scheme val="minor"/>
      </rPr>
      <t>c</t>
    </r>
    <r>
      <rPr>
        <b/>
        <sz val="8"/>
        <color rgb="FF000000"/>
        <rFont val="Calibri"/>
        <family val="2"/>
        <scheme val="minor"/>
      </rPr>
      <t xml:space="preserve"> Wall</t>
    </r>
  </si>
  <si>
    <t>U-Factor</t>
  </si>
  <si>
    <r>
      <t>R-Value</t>
    </r>
    <r>
      <rPr>
        <b/>
        <vertAlign val="superscript"/>
        <sz val="8"/>
        <color rgb="FF000000"/>
        <rFont val="Calibri"/>
        <family val="2"/>
        <scheme val="minor"/>
      </rPr>
      <t>i</t>
    </r>
  </si>
  <si>
    <t>R-Value</t>
  </si>
  <si>
    <t>R-Value &amp;</t>
  </si>
  <si>
    <t>Depth</t>
  </si>
  <si>
    <t>NR</t>
  </si>
  <si>
    <r>
      <t>20 OR 13+5</t>
    </r>
    <r>
      <rPr>
        <vertAlign val="superscript"/>
        <sz val="8"/>
        <color theme="1"/>
        <rFont val="Calibri"/>
        <family val="2"/>
        <scheme val="minor"/>
      </rPr>
      <t>h</t>
    </r>
  </si>
  <si>
    <t>8/13</t>
  </si>
  <si>
    <r>
      <t>5/13</t>
    </r>
    <r>
      <rPr>
        <vertAlign val="superscript"/>
        <sz val="8"/>
        <color theme="1"/>
        <rFont val="Calibri"/>
        <family val="2"/>
        <scheme val="minor"/>
      </rPr>
      <t>f</t>
    </r>
  </si>
  <si>
    <t>5/13</t>
  </si>
  <si>
    <t>4 except Marine</t>
  </si>
  <si>
    <t>20 OR 13+5h</t>
  </si>
  <si>
    <t>10/13</t>
  </si>
  <si>
    <t>10, 2 ft</t>
  </si>
  <si>
    <t>5 and Marine 4</t>
  </si>
  <si>
    <t>13/17</t>
  </si>
  <si>
    <r>
      <t>30</t>
    </r>
    <r>
      <rPr>
        <vertAlign val="superscript"/>
        <sz val="8"/>
        <color theme="1"/>
        <rFont val="Calibri"/>
        <family val="2"/>
        <scheme val="minor"/>
      </rPr>
      <t>g</t>
    </r>
  </si>
  <si>
    <t>15/19</t>
  </si>
  <si>
    <r>
      <t>20+5h OR 13+10</t>
    </r>
    <r>
      <rPr>
        <vertAlign val="superscript"/>
        <sz val="8"/>
        <color theme="1"/>
        <rFont val="Calibri"/>
        <family val="2"/>
        <scheme val="minor"/>
      </rPr>
      <t>h</t>
    </r>
  </si>
  <si>
    <t>15/20</t>
  </si>
  <si>
    <t>10, 4 ft</t>
  </si>
  <si>
    <t>7 and 8</t>
  </si>
  <si>
    <t>19/21</t>
  </si>
  <si>
    <r>
      <t>38</t>
    </r>
    <r>
      <rPr>
        <vertAlign val="superscript"/>
        <sz val="8"/>
        <color theme="1"/>
        <rFont val="Calibri"/>
        <family val="2"/>
        <scheme val="minor"/>
      </rPr>
      <t>g</t>
    </r>
  </si>
  <si>
    <t>NR = Not Required</t>
  </si>
  <si>
    <t>For SI: 1 foot = 304.8 mm.</t>
  </si>
  <si>
    <r>
      <t>a.</t>
    </r>
    <r>
      <rPr>
        <sz val="7"/>
        <color rgb="FF000000"/>
        <rFont val="Times New Roman"/>
        <family val="1"/>
      </rPr>
      <t xml:space="preserve">   </t>
    </r>
    <r>
      <rPr>
        <sz val="8"/>
        <color rgb="FF000000"/>
        <rFont val="Calibri"/>
        <family val="2"/>
      </rPr>
      <t>R-values are minimums. U-factors and SHGC are maximums. Where insulation is installed in a cavity that is less than the label or design thickness of the insulation, the installed R-value of the insulation shall be not less than the R-value specified in the table.</t>
    </r>
  </si>
  <si>
    <r>
      <t>b.</t>
    </r>
    <r>
      <rPr>
        <sz val="7"/>
        <color rgb="FF000000"/>
        <rFont val="Times New Roman"/>
        <family val="1"/>
      </rPr>
      <t xml:space="preserve">   </t>
    </r>
    <r>
      <rPr>
        <sz val="8"/>
        <color rgb="FF000000"/>
        <rFont val="Calibri"/>
        <family val="2"/>
      </rPr>
      <t>The fenestration U-factor column excludes skylights. The SHGC column applies to all glazed fenestration.</t>
    </r>
  </si>
  <si>
    <t>Exception: In Climate Zones 1 through 3, skylights shall be permitted to be excluded from glazed fenestration SHGC requirements provided that the SHGC for such skylights does not exceed 0.30.</t>
  </si>
  <si>
    <r>
      <t>c.</t>
    </r>
    <r>
      <rPr>
        <sz val="7"/>
        <color rgb="FF000000"/>
        <rFont val="Times New Roman"/>
        <family val="1"/>
      </rPr>
      <t xml:space="preserve">    </t>
    </r>
    <r>
      <rPr>
        <sz val="8"/>
        <color rgb="FF000000"/>
        <rFont val="Calibri"/>
        <family val="2"/>
      </rPr>
      <t>“10/13” means R-10 continuous insulation on the interior or exterior of the home or R-13 cavity insulation on the interior of the basement wall. “15/19” means R-15 continuous insulation on the interior or exterior of the home or R-19 cavity insulation at the interior of the basement wall. Alternatively, compliance with “15/19” shall be R-13 cavity insulation on the interior of the basement wall plus R-5 continuous insulation on the interior or exterior of the home.</t>
    </r>
  </si>
  <si>
    <r>
      <t>d.</t>
    </r>
    <r>
      <rPr>
        <sz val="7"/>
        <color rgb="FF000000"/>
        <rFont val="Times New Roman"/>
        <family val="1"/>
      </rPr>
      <t xml:space="preserve">   </t>
    </r>
    <r>
      <rPr>
        <sz val="8"/>
        <color rgb="FF000000"/>
        <rFont val="Calibri"/>
        <family val="2"/>
      </rPr>
      <t>R-5 insulation shall be provided under the full slab area of a heated slab in addition to the required slab edge insulation R-value for slabs. as indicated in the table. The slab edge insulation for heated slabs shall not be required to extend below the slab.</t>
    </r>
  </si>
  <si>
    <r>
      <t>e.</t>
    </r>
    <r>
      <rPr>
        <sz val="7"/>
        <color rgb="FF000000"/>
        <rFont val="Times New Roman"/>
        <family val="1"/>
      </rPr>
      <t xml:space="preserve">   </t>
    </r>
    <r>
      <rPr>
        <sz val="8"/>
        <color rgb="FF000000"/>
        <rFont val="Calibri"/>
        <family val="2"/>
      </rPr>
      <t>There are no SHGC requirements in the Marine Zone.</t>
    </r>
  </si>
  <si>
    <r>
      <t>f.</t>
    </r>
    <r>
      <rPr>
        <sz val="7"/>
        <color rgb="FF000000"/>
        <rFont val="Times New Roman"/>
        <family val="1"/>
      </rPr>
      <t xml:space="preserve">    </t>
    </r>
    <r>
      <rPr>
        <sz val="8"/>
        <color rgb="FF000000"/>
        <rFont val="Calibri"/>
        <family val="2"/>
      </rPr>
      <t>Basement wall insulation is not required in warm-humid locations as defined by IECC Figure R301.1 and IECC Table R301.1.</t>
    </r>
  </si>
  <si>
    <r>
      <t>g.</t>
    </r>
    <r>
      <rPr>
        <sz val="7"/>
        <color rgb="FF000000"/>
        <rFont val="Times New Roman"/>
        <family val="1"/>
      </rPr>
      <t xml:space="preserve">   </t>
    </r>
    <r>
      <rPr>
        <sz val="8"/>
        <color rgb="FF000000"/>
        <rFont val="Calibri"/>
        <family val="2"/>
      </rPr>
      <t>Alternatively, insulation sufficient to fill the framing cavity and providing not less than an R-value of R-19.</t>
    </r>
  </si>
  <si>
    <r>
      <t>h.</t>
    </r>
    <r>
      <rPr>
        <sz val="7"/>
        <color rgb="FF000000"/>
        <rFont val="Times New Roman"/>
        <family val="1"/>
      </rPr>
      <t xml:space="preserve">   </t>
    </r>
    <r>
      <rPr>
        <sz val="8"/>
        <color rgb="FF000000"/>
        <rFont val="Calibri"/>
        <family val="2"/>
      </rPr>
      <t>The first value is cavity insulation, the second value is continuous insulation. Therefore, as an example, “13+5” means R-13 cavity insulation plus R-5 continuous insulation.</t>
    </r>
  </si>
  <si>
    <r>
      <t>i.</t>
    </r>
    <r>
      <rPr>
        <sz val="7"/>
        <color theme="1"/>
        <rFont val="Times New Roman"/>
        <family val="1"/>
      </rPr>
      <t xml:space="preserve">     </t>
    </r>
    <r>
      <rPr>
        <sz val="8"/>
        <color rgb="FF000000"/>
        <rFont val="Calibri"/>
        <family val="2"/>
      </rPr>
      <t>Mass walls shall be in accordance with IECC Section R402.2.5. The second R-value applies where more than half of the insulation is on the interior of the mass wall.</t>
    </r>
  </si>
  <si>
    <t>Table 1203.11.1.2</t>
  </si>
  <si>
    <r>
      <t>Equivalent U-Factors</t>
    </r>
    <r>
      <rPr>
        <b/>
        <vertAlign val="superscript"/>
        <sz val="10"/>
        <color theme="1"/>
        <rFont val="Calibri"/>
        <family val="2"/>
      </rPr>
      <t>a</t>
    </r>
  </si>
  <si>
    <t>Fenestration U-Factor</t>
  </si>
  <si>
    <t>Skylight</t>
  </si>
  <si>
    <t>Ceiling U‑Factor</t>
  </si>
  <si>
    <t>Frame Wall</t>
  </si>
  <si>
    <t>Basement Wall</t>
  </si>
  <si>
    <t>Crawlspace Wall</t>
  </si>
  <si>
    <r>
      <t>U-Factor</t>
    </r>
    <r>
      <rPr>
        <b/>
        <vertAlign val="superscript"/>
        <sz val="10"/>
        <color rgb="FF000000"/>
        <rFont val="Calibri"/>
        <family val="2"/>
        <scheme val="minor"/>
      </rPr>
      <t>b</t>
    </r>
  </si>
  <si>
    <r>
      <t>0.091</t>
    </r>
    <r>
      <rPr>
        <vertAlign val="superscript"/>
        <sz val="8"/>
        <color rgb="FF000000"/>
        <rFont val="Calibri"/>
        <family val="2"/>
        <scheme val="minor"/>
      </rPr>
      <t>C</t>
    </r>
  </si>
  <si>
    <r>
      <t>a.</t>
    </r>
    <r>
      <rPr>
        <sz val="7"/>
        <color rgb="FF000000"/>
        <rFont val="Times New Roman"/>
        <family val="1"/>
      </rPr>
      <t xml:space="preserve">   </t>
    </r>
    <r>
      <rPr>
        <sz val="8"/>
        <color rgb="FF000000"/>
        <rFont val="Calibri"/>
        <family val="2"/>
      </rPr>
      <t xml:space="preserve">Non-fenestration </t>
    </r>
    <r>
      <rPr>
        <i/>
        <sz val="8"/>
        <color rgb="FF000000"/>
        <rFont val="Calibri"/>
        <family val="2"/>
      </rPr>
      <t>U</t>
    </r>
    <r>
      <rPr>
        <sz val="8"/>
        <color rgb="FF000000"/>
        <rFont val="Calibri"/>
        <family val="2"/>
      </rPr>
      <t>-factors shall be obtained from measurement, calculation, or an approved source.</t>
    </r>
  </si>
  <si>
    <r>
      <t>b.</t>
    </r>
    <r>
      <rPr>
        <sz val="7"/>
        <color rgb="FF000000"/>
        <rFont val="Times New Roman"/>
        <family val="1"/>
      </rPr>
      <t xml:space="preserve">   </t>
    </r>
    <r>
      <rPr>
        <sz val="8"/>
        <color rgb="FF000000"/>
        <rFont val="Calibri"/>
        <family val="2"/>
      </rPr>
      <t xml:space="preserve">Mass walls shall be in accordance with Section R402.2.5. Where more than half the insulation is on the interior, the mass wall </t>
    </r>
    <r>
      <rPr>
        <i/>
        <sz val="8"/>
        <color rgb="FF000000"/>
        <rFont val="Calibri"/>
        <family val="2"/>
      </rPr>
      <t>U</t>
    </r>
    <r>
      <rPr>
        <sz val="8"/>
        <color rgb="FF000000"/>
        <rFont val="Calibri"/>
        <family val="2"/>
      </rPr>
      <t>-factors shall not exceed 0.17 in Climate Zone 1, 0.14 in Climate Zone 2, 0.12 in Climate Zone 3, 0.087 in Climate Zone 4 except Marine, 0.065 in Climate Zone 5 and Marine 4, and 0.57 in Climate Zones 6 through 8.</t>
    </r>
  </si>
  <si>
    <t>Table 1203.12</t>
  </si>
  <si>
    <t>Space Heating and Cooling and Water Heating System Efficiencies</t>
  </si>
  <si>
    <t>Space Cooling System</t>
  </si>
  <si>
    <t>Space Heating System -</t>
  </si>
  <si>
    <t>Water Heating System -</t>
  </si>
  <si>
    <t>select 1 option from below</t>
  </si>
  <si>
    <t>AC</t>
  </si>
  <si>
    <t>Gas Furnace</t>
  </si>
  <si>
    <t>ASHP</t>
  </si>
  <si>
    <t>GSHP or WSHP</t>
  </si>
  <si>
    <t>Gas Tankless WH</t>
  </si>
  <si>
    <t>Elec</t>
  </si>
  <si>
    <t>Tank</t>
  </si>
  <si>
    <t>WH</t>
  </si>
  <si>
    <t>Min.</t>
  </si>
  <si>
    <t>Req.</t>
  </si>
  <si>
    <t>UEF Req.</t>
  </si>
  <si>
    <t>15 SEER**</t>
  </si>
  <si>
    <t>Any</t>
  </si>
  <si>
    <t>&gt;.93</t>
  </si>
  <si>
    <t>&gt;.92</t>
  </si>
  <si>
    <t>NANR</t>
  </si>
  <si>
    <t>≥ 8.5 HSPF*</t>
  </si>
  <si>
    <t>14 SEER</t>
  </si>
  <si>
    <t>v</t>
  </si>
  <si>
    <t>* ≥ 8.2 HSPF for single package</t>
  </si>
  <si>
    <t>**zones 1-4 ≥12.5 EER for split; ≥12 EER for single package</t>
  </si>
  <si>
    <t>NR = No requirement</t>
  </si>
  <si>
    <t>version</t>
  </si>
  <si>
    <t>release date</t>
  </si>
  <si>
    <t>correction</t>
  </si>
  <si>
    <t>1.0.0</t>
  </si>
  <si>
    <t>initial release</t>
  </si>
  <si>
    <t>1.0.1</t>
  </si>
  <si>
    <t>updated copyright year, updated appendix references, fixed 1205.3 erroring, added energy modeler fields</t>
  </si>
  <si>
    <t>1.0.2</t>
  </si>
  <si>
    <t>updated print settings, fixed error for incomplete Overview, 1203.6 - added exemption, 1203.11.1.1 - fixed mandatory logic, 1205.7 - some answers now mutually exclusive, 1205.11 - now a dropdown</t>
  </si>
  <si>
    <t>1.0.3</t>
  </si>
  <si>
    <t>1203.11.1.2 no longer mandatory for Tropical</t>
  </si>
  <si>
    <t>added "other" modeler credential</t>
  </si>
  <si>
    <t>PRJqye5dnY</t>
  </si>
  <si>
    <t>PRJEPKDMnz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</si>
</sst>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quot;(&quot;#&quot;)&quot;"/>
    <numFmt numFmtId="169" formatCode="mm/dd/yy;@"/>
    <numFmt numFmtId="170" formatCode="0&quot; square feet&quot;"/>
    <numFmt numFmtId="171" formatCode="0&quot; MMBtu&quot;"/>
    <numFmt numFmtId="172" formatCode="0&quot; cfm/100sf&quot;"/>
    <numFmt numFmtId="173" formatCode="0&quot; cfm&quot;"/>
    <numFmt numFmtId="174" formatCode="0.00&quot; cfm50&quot;"/>
    <numFmt numFmtId="175" formatCode="0&quot; Total UA&quot;"/>
  </numFmts>
  <fonts count="7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4"/>
      <color theme="1"/>
      <name val="Calibri"/>
      <family val="2"/>
      <scheme val="minor"/>
    </font>
    <font>
      <u/>
      <sz val="10"/>
      <color indexed="12"/>
      <name val="Calibri"/>
      <family val="2"/>
      <scheme val="minor"/>
    </font>
    <font>
      <sz val="14"/>
      <color theme="0"/>
      <name val="Calibri"/>
      <family val="2"/>
      <scheme val="minor"/>
    </font>
    <font>
      <u/>
      <sz val="11"/>
      <color theme="11"/>
      <name val="Calibri"/>
      <family val="2"/>
      <scheme val="minor"/>
    </font>
    <font>
      <b/>
      <sz val="11"/>
      <color rgb="FFFF0000"/>
      <name val="Calibri"/>
      <family val="2"/>
      <scheme val="minor"/>
    </font>
    <font>
      <sz val="9"/>
      <color theme="0"/>
      <name val="Calibri"/>
      <family val="2"/>
      <scheme val="minor"/>
    </font>
    <font>
      <b/>
      <sz val="10"/>
      <color theme="1"/>
      <name val="Calibri"/>
      <family val="2"/>
      <scheme val="minor"/>
    </font>
    <font>
      <b/>
      <sz val="10"/>
      <color theme="1"/>
      <name val="Calibri"/>
      <family val="2"/>
    </font>
    <font>
      <sz val="10"/>
      <color theme="1"/>
      <name val="Calibri"/>
      <family val="2"/>
    </font>
    <font>
      <sz val="11"/>
      <color rgb="FF37CBFF"/>
      <name val="Calibri"/>
      <family val="2"/>
      <scheme val="minor"/>
    </font>
    <font>
      <sz val="10"/>
      <name val="Calibri"/>
      <family val="2"/>
    </font>
    <font>
      <i/>
      <sz val="10"/>
      <color theme="1"/>
      <name val="Calibri"/>
      <family val="2"/>
      <scheme val="minor"/>
    </font>
    <font>
      <sz val="7"/>
      <color theme="1"/>
      <name val="Times New Roman"/>
      <family val="1"/>
    </font>
    <font>
      <sz val="11"/>
      <name val="Calibri"/>
      <family val="2"/>
      <scheme val="minor"/>
    </font>
    <font>
      <sz val="7"/>
      <color rgb="FF000000"/>
      <name val="Times New Roman"/>
      <family val="1"/>
    </font>
    <font>
      <b/>
      <sz val="10"/>
      <name val="Calibri"/>
      <family val="2"/>
      <scheme val="minor"/>
    </font>
    <font>
      <b/>
      <vertAlign val="superscript"/>
      <sz val="10"/>
      <color theme="1"/>
      <name val="Calibri"/>
      <family val="2"/>
    </font>
    <font>
      <sz val="8"/>
      <color theme="1"/>
      <name val="Calibri"/>
      <family val="2"/>
    </font>
    <font>
      <u/>
      <sz val="10"/>
      <color theme="10"/>
      <name val="Calibri"/>
      <family val="2"/>
      <scheme val="minor"/>
    </font>
    <font>
      <b/>
      <sz val="16"/>
      <color theme="1"/>
      <name val="Calibri"/>
      <family val="2"/>
      <scheme val="minor"/>
    </font>
    <font>
      <sz val="8"/>
      <color theme="0" tint="-0.499984740745262"/>
      <name val="Calibri"/>
      <family val="2"/>
      <scheme val="minor"/>
    </font>
    <font>
      <i/>
      <sz val="8"/>
      <color theme="1"/>
      <name val="Calibri"/>
      <family val="2"/>
      <scheme val="minor"/>
    </font>
    <font>
      <i/>
      <sz val="8"/>
      <color theme="0" tint="-0.499984740745262"/>
      <name val="Calibri"/>
      <family val="2"/>
      <scheme val="minor"/>
    </font>
    <font>
      <i/>
      <sz val="11"/>
      <color theme="1"/>
      <name val="Calibri"/>
      <family val="2"/>
      <scheme val="minor"/>
    </font>
    <font>
      <sz val="10"/>
      <name val="Calibri"/>
      <family val="2"/>
      <scheme val="minor"/>
    </font>
    <font>
      <u/>
      <sz val="14"/>
      <color theme="0"/>
      <name val="Calibri"/>
      <family val="2"/>
      <scheme val="minor"/>
    </font>
    <font>
      <b/>
      <u/>
      <sz val="11"/>
      <color theme="1"/>
      <name val="Calibri"/>
      <family val="2"/>
      <scheme val="minor"/>
    </font>
    <font>
      <u/>
      <sz val="11"/>
      <color theme="10"/>
      <name val="Calibri"/>
      <family val="2"/>
      <scheme val="minor"/>
    </font>
    <font>
      <sz val="8"/>
      <color theme="1"/>
      <name val="Calibri"/>
      <family val="2"/>
      <scheme val="minor"/>
    </font>
    <font>
      <sz val="10"/>
      <color theme="1"/>
      <name val="Arial"/>
      <family val="2"/>
    </font>
    <font>
      <b/>
      <sz val="10"/>
      <color theme="1"/>
      <name val="Arial"/>
      <family val="2"/>
    </font>
    <font>
      <b/>
      <sz val="16"/>
      <color theme="0"/>
      <name val="Calibri"/>
      <family val="2"/>
      <scheme val="minor"/>
    </font>
    <font>
      <sz val="16"/>
      <color theme="0"/>
      <name val="Calibri"/>
      <family val="2"/>
      <scheme val="minor"/>
    </font>
    <font>
      <vertAlign val="superscript"/>
      <sz val="10"/>
      <name val="Calibri"/>
      <family val="2"/>
      <scheme val="minor"/>
    </font>
    <font>
      <b/>
      <sz val="8.5"/>
      <color theme="1"/>
      <name val="Calibri"/>
      <family val="2"/>
      <scheme val="minor"/>
    </font>
    <font>
      <sz val="8.5"/>
      <color theme="1"/>
      <name val="Calibri"/>
      <family val="2"/>
      <scheme val="minor"/>
    </font>
    <font>
      <b/>
      <sz val="8"/>
      <color rgb="FF000000"/>
      <name val="Calibri"/>
      <family val="2"/>
      <scheme val="minor"/>
    </font>
    <font>
      <b/>
      <vertAlign val="superscript"/>
      <sz val="8"/>
      <color rgb="FF000000"/>
      <name val="Calibri"/>
      <family val="2"/>
      <scheme val="minor"/>
    </font>
    <font>
      <b/>
      <vertAlign val="superscript"/>
      <sz val="10"/>
      <color rgb="FF000000"/>
      <name val="Calibri"/>
      <family val="2"/>
      <scheme val="minor"/>
    </font>
    <font>
      <sz val="8"/>
      <color rgb="FF000000"/>
      <name val="Calibri"/>
      <family val="2"/>
      <scheme val="minor"/>
    </font>
    <font>
      <vertAlign val="superscript"/>
      <sz val="8"/>
      <color theme="1"/>
      <name val="Calibri"/>
      <family val="2"/>
      <scheme val="minor"/>
    </font>
    <font>
      <sz val="8"/>
      <color rgb="FF000000"/>
      <name val="Calibri"/>
      <family val="2"/>
    </font>
    <font>
      <vertAlign val="superscript"/>
      <sz val="8"/>
      <color rgb="FF000000"/>
      <name val="Calibri"/>
      <family val="2"/>
      <scheme val="minor"/>
    </font>
    <font>
      <i/>
      <sz val="8"/>
      <color rgb="FF000000"/>
      <name val="Calibri"/>
      <family val="2"/>
    </font>
    <font>
      <b/>
      <sz val="9"/>
      <color theme="1"/>
      <name val="Calibri"/>
      <family val="2"/>
      <scheme val="minor"/>
    </font>
    <font>
      <sz val="9"/>
      <color theme="1"/>
      <name val="Calibri"/>
      <family val="2"/>
      <scheme val="minor"/>
    </font>
    <font>
      <strike/>
      <sz val="9"/>
      <color theme="1"/>
      <name val="Calibri"/>
      <family val="2"/>
      <scheme val="minor"/>
    </font>
    <font>
      <vertAlign val="superscript"/>
      <sz val="10"/>
      <color theme="1"/>
      <name val="Calibri"/>
      <family val="2"/>
    </font>
    <font>
      <u/>
      <sz val="10"/>
      <name val="Calibri"/>
      <family val="2"/>
      <scheme val="minor"/>
    </font>
    <font>
      <u/>
      <sz val="10"/>
      <name val="Calibri"/>
      <family val="2"/>
    </font>
    <font>
      <b/>
      <sz val="11"/>
      <color rgb="FFFFFFFF"/>
      <name val="Calibri"/>
      <family val="2"/>
      <scheme val="minor"/>
    </font>
  </fonts>
  <fills count="46">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rgb="FF92D050"/>
        <bgColor indexed="64"/>
      </patternFill>
    </fill>
    <fill>
      <patternFill patternType="solid">
        <fgColor rgb="FFFF0000"/>
        <bgColor indexed="64"/>
      </patternFill>
    </fill>
    <fill>
      <patternFill patternType="solid">
        <fgColor theme="4" tint="0.79998168889431442"/>
        <bgColor indexed="64"/>
      </patternFill>
    </fill>
    <fill>
      <patternFill patternType="solid">
        <fgColor rgb="FFFFFF99"/>
        <bgColor indexed="64"/>
      </patternFill>
    </fill>
    <fill>
      <patternFill patternType="solid">
        <fgColor rgb="FF37CBFF"/>
        <bgColor indexed="64"/>
      </patternFill>
    </fill>
    <fill>
      <patternFill patternType="darkDown">
        <fgColor theme="0"/>
        <bgColor rgb="FFFFFF00"/>
      </patternFill>
    </fill>
    <fill>
      <patternFill patternType="solid">
        <fgColor theme="0"/>
        <bgColor indexed="64"/>
      </patternFill>
    </fill>
    <fill>
      <patternFill patternType="darkGrid">
        <bgColor rgb="FF37CBFF"/>
      </patternFill>
    </fill>
    <fill>
      <patternFill patternType="darkGrid"/>
    </fill>
    <fill>
      <patternFill patternType="solid">
        <fgColor rgb="FFD9D9D9"/>
        <bgColor indexed="64"/>
      </patternFill>
    </fill>
    <fill>
      <patternFill patternType="darkGrid">
        <bgColor rgb="FFFFFF99"/>
      </patternFill>
    </fill>
  </fills>
  <borders count="8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rgb="FF002060"/>
      </left>
      <right style="thin">
        <color rgb="FF002060"/>
      </right>
      <top style="thin">
        <color rgb="FF002060"/>
      </top>
      <bottom style="thin">
        <color rgb="FF00206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FFC000"/>
      </left>
      <right style="thin">
        <color rgb="FFFFC000"/>
      </right>
      <top style="thin">
        <color rgb="FFFFC000"/>
      </top>
      <bottom style="thin">
        <color rgb="FFFFC00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theme="0"/>
      </left>
      <right style="thin">
        <color theme="0"/>
      </right>
      <top/>
      <bottom/>
      <diagonal/>
    </border>
    <border>
      <left/>
      <right style="thin">
        <color theme="0"/>
      </right>
      <top/>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diagonal/>
    </border>
    <border>
      <left style="thin">
        <color auto="1"/>
      </left>
      <right/>
      <top/>
      <bottom/>
      <diagonal/>
    </border>
    <border>
      <left/>
      <right/>
      <top/>
      <bottom style="double">
        <color indexed="64"/>
      </bottom>
      <diagonal/>
    </border>
    <border>
      <left/>
      <right/>
      <top style="double">
        <color indexed="64"/>
      </top>
      <bottom/>
      <diagonal/>
    </border>
    <border>
      <left/>
      <right/>
      <top style="double">
        <color indexed="64"/>
      </top>
      <bottom style="double">
        <color indexed="64"/>
      </bottom>
      <diagonal/>
    </border>
    <border>
      <left style="thin">
        <color rgb="FFFFC000"/>
      </left>
      <right style="thin">
        <color rgb="FFFFC000"/>
      </right>
      <top style="thin">
        <color rgb="FFFFC000"/>
      </top>
      <bottom style="thin">
        <color auto="1"/>
      </bottom>
      <diagonal/>
    </border>
    <border>
      <left style="thin">
        <color rgb="FFFFC000"/>
      </left>
      <right style="thin">
        <color rgb="FFFFC000"/>
      </right>
      <top style="thin">
        <color rgb="FFFFC000"/>
      </top>
      <bottom style="double">
        <color auto="1"/>
      </bottom>
      <diagonal/>
    </border>
    <border>
      <left style="thin">
        <color theme="0"/>
      </left>
      <right style="thin">
        <color indexed="64"/>
      </right>
      <top style="thin">
        <color auto="1"/>
      </top>
      <bottom/>
      <diagonal/>
    </border>
    <border>
      <left style="thin">
        <color theme="0"/>
      </left>
      <right style="thin">
        <color indexed="64"/>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diagonal/>
    </border>
    <border>
      <left style="thin">
        <color theme="9" tint="-0.249977111117893"/>
      </left>
      <right/>
      <top style="thin">
        <color theme="9" tint="-0.249977111117893"/>
      </top>
      <bottom style="thin">
        <color theme="9" tint="-0.249977111117893"/>
      </bottom>
      <diagonal/>
    </border>
    <border>
      <left/>
      <right/>
      <top style="thin">
        <color theme="9" tint="-0.249977111117893"/>
      </top>
      <bottom style="thin">
        <color theme="9" tint="-0.249977111117893"/>
      </bottom>
      <diagonal/>
    </border>
    <border>
      <left/>
      <right style="thin">
        <color theme="9" tint="-0.249977111117893"/>
      </right>
      <top style="thin">
        <color theme="9" tint="-0.249977111117893"/>
      </top>
      <bottom style="thin">
        <color theme="9" tint="-0.249977111117893"/>
      </bottom>
      <diagonal/>
    </border>
    <border>
      <left style="medium">
        <color theme="9" tint="-0.499984740745262"/>
      </left>
      <right style="medium">
        <color indexed="64"/>
      </right>
      <top style="medium">
        <color theme="9" tint="-0.499984740745262"/>
      </top>
      <bottom/>
      <diagonal/>
    </border>
    <border>
      <left style="medium">
        <color indexed="64"/>
      </left>
      <right style="medium">
        <color indexed="64"/>
      </right>
      <top style="medium">
        <color theme="9" tint="-0.499984740745262"/>
      </top>
      <bottom/>
      <diagonal/>
    </border>
    <border>
      <left/>
      <right style="medium">
        <color indexed="64"/>
      </right>
      <top style="medium">
        <color theme="9" tint="-0.499984740745262"/>
      </top>
      <bottom/>
      <diagonal/>
    </border>
    <border>
      <left/>
      <right style="medium">
        <color theme="9" tint="-0.499984740745262"/>
      </right>
      <top style="medium">
        <color theme="9" tint="-0.499984740745262"/>
      </top>
      <bottom/>
      <diagonal/>
    </border>
    <border>
      <left style="medium">
        <color theme="9" tint="-0.499984740745262"/>
      </left>
      <right style="medium">
        <color indexed="64"/>
      </right>
      <top/>
      <bottom/>
      <diagonal/>
    </border>
    <border>
      <left/>
      <right style="medium">
        <color theme="9" tint="-0.499984740745262"/>
      </right>
      <top/>
      <bottom/>
      <diagonal/>
    </border>
    <border>
      <left style="medium">
        <color theme="9" tint="-0.499984740745262"/>
      </left>
      <right style="medium">
        <color indexed="64"/>
      </right>
      <top/>
      <bottom style="medium">
        <color indexed="64"/>
      </bottom>
      <diagonal/>
    </border>
    <border>
      <left/>
      <right style="medium">
        <color theme="9" tint="-0.499984740745262"/>
      </right>
      <top/>
      <bottom style="medium">
        <color indexed="64"/>
      </bottom>
      <diagonal/>
    </border>
    <border>
      <left style="medium">
        <color theme="9" tint="-0.499984740745262"/>
      </left>
      <right style="medium">
        <color indexed="64"/>
      </right>
      <top/>
      <bottom style="medium">
        <color theme="9" tint="-0.499984740745262"/>
      </bottom>
      <diagonal/>
    </border>
    <border>
      <left/>
      <right style="medium">
        <color indexed="64"/>
      </right>
      <top/>
      <bottom style="medium">
        <color theme="9" tint="-0.499984740745262"/>
      </bottom>
      <diagonal/>
    </border>
    <border>
      <left/>
      <right style="medium">
        <color theme="9" tint="-0.499984740745262"/>
      </right>
      <top/>
      <bottom style="medium">
        <color theme="9" tint="-0.499984740745262"/>
      </bottom>
      <diagonal/>
    </border>
    <border>
      <left style="medium">
        <color indexed="64"/>
      </left>
      <right/>
      <top style="medium">
        <color theme="9" tint="-0.499984740745262"/>
      </top>
      <bottom/>
      <diagonal/>
    </border>
    <border>
      <left/>
      <right/>
      <top style="medium">
        <color theme="9" tint="-0.499984740745262"/>
      </top>
      <bottom/>
      <diagonal/>
    </border>
    <border>
      <left/>
      <right/>
      <top/>
      <bottom style="medium">
        <color theme="9" tint="-0.499984740745262"/>
      </bottom>
      <diagonal/>
    </border>
    <border>
      <left style="thin">
        <color theme="0"/>
      </left>
      <right style="thin">
        <color theme="0"/>
      </right>
      <top style="thin">
        <color auto="1"/>
      </top>
      <bottom/>
      <diagonal/>
    </border>
    <border>
      <left style="medium">
        <color indexed="64"/>
      </left>
      <right style="medium">
        <color indexed="64"/>
      </right>
      <top style="medium">
        <color indexed="64"/>
      </top>
      <bottom style="medium">
        <color indexed="64"/>
      </bottom>
      <diagonal/>
    </border>
    <border>
      <left style="thick">
        <color theme="9" tint="-0.24994659260841701"/>
      </left>
      <right/>
      <top style="thick">
        <color theme="9" tint="-0.24994659260841701"/>
      </top>
      <bottom/>
      <diagonal/>
    </border>
    <border>
      <left/>
      <right/>
      <top style="thick">
        <color theme="9" tint="-0.24994659260841701"/>
      </top>
      <bottom/>
      <diagonal/>
    </border>
    <border>
      <left/>
      <right style="thick">
        <color theme="9" tint="-0.24994659260841701"/>
      </right>
      <top style="thick">
        <color theme="9" tint="-0.24994659260841701"/>
      </top>
      <bottom/>
      <diagonal/>
    </border>
    <border>
      <left style="thick">
        <color theme="9" tint="-0.24994659260841701"/>
      </left>
      <right/>
      <top/>
      <bottom/>
      <diagonal/>
    </border>
    <border>
      <left/>
      <right style="thick">
        <color theme="9" tint="-0.24994659260841701"/>
      </right>
      <top/>
      <bottom/>
      <diagonal/>
    </border>
    <border>
      <left style="thick">
        <color theme="9" tint="-0.24994659260841701"/>
      </left>
      <right/>
      <top/>
      <bottom style="thick">
        <color theme="9" tint="-0.24994659260841701"/>
      </bottom>
      <diagonal/>
    </border>
    <border>
      <left/>
      <right/>
      <top/>
      <bottom style="thick">
        <color theme="9" tint="-0.24994659260841701"/>
      </bottom>
      <diagonal/>
    </border>
    <border>
      <left/>
      <right style="thick">
        <color theme="9" tint="-0.24994659260841701"/>
      </right>
      <top/>
      <bottom style="thick">
        <color theme="9" tint="-0.24994659260841701"/>
      </bottom>
      <diagonal/>
    </border>
    <border>
      <left style="medium">
        <color indexed="64"/>
      </left>
      <right/>
      <top style="medium">
        <color indexed="64"/>
      </top>
      <bottom style="thin">
        <color theme="0" tint="-0.499984740745262"/>
      </bottom>
      <diagonal/>
    </border>
    <border>
      <left/>
      <right style="medium">
        <color indexed="64"/>
      </right>
      <top style="medium">
        <color indexed="64"/>
      </top>
      <bottom style="thin">
        <color theme="0" tint="-0.499984740745262"/>
      </bottom>
      <diagonal/>
    </border>
    <border>
      <left style="medium">
        <color indexed="64"/>
      </left>
      <right/>
      <top style="thin">
        <color theme="0" tint="-0.499984740745262"/>
      </top>
      <bottom style="thin">
        <color theme="0" tint="-0.499984740745262"/>
      </bottom>
      <diagonal/>
    </border>
    <border>
      <left/>
      <right style="medium">
        <color indexed="64"/>
      </right>
      <top style="thin">
        <color theme="0" tint="-0.499984740745262"/>
      </top>
      <bottom style="thin">
        <color theme="0" tint="-0.499984740745262"/>
      </bottom>
      <diagonal/>
    </border>
    <border>
      <left style="medium">
        <color indexed="64"/>
      </left>
      <right/>
      <top style="thin">
        <color theme="0" tint="-0.499984740745262"/>
      </top>
      <bottom style="medium">
        <color indexed="64"/>
      </bottom>
      <diagonal/>
    </border>
    <border>
      <left/>
      <right style="medium">
        <color indexed="64"/>
      </right>
      <top style="thin">
        <color theme="0" tint="-0.499984740745262"/>
      </top>
      <bottom style="medium">
        <color indexed="64"/>
      </bottom>
      <diagonal/>
    </border>
    <border>
      <left style="thin">
        <color auto="1"/>
      </left>
      <right style="thin">
        <color auto="1"/>
      </right>
      <top/>
      <bottom style="double">
        <color indexed="64"/>
      </bottom>
      <diagonal/>
    </border>
    <border>
      <left style="thin">
        <color auto="1"/>
      </left>
      <right style="thin">
        <color auto="1"/>
      </right>
      <top style="double">
        <color indexed="64"/>
      </top>
      <bottom style="thin">
        <color auto="1"/>
      </bottom>
      <diagonal/>
    </border>
    <border>
      <left style="thin">
        <color auto="1"/>
      </left>
      <right style="thin">
        <color auto="1"/>
      </right>
      <top style="double">
        <color indexed="64"/>
      </top>
      <bottom/>
      <diagonal/>
    </border>
    <border>
      <left style="thin">
        <color auto="1"/>
      </left>
      <right style="thin">
        <color auto="1"/>
      </right>
      <top style="double">
        <color indexed="64"/>
      </top>
      <bottom style="double">
        <color indexed="64"/>
      </bottom>
      <diagonal/>
    </border>
    <border>
      <left style="thin">
        <color auto="1"/>
      </left>
      <right style="thin">
        <color auto="1"/>
      </right>
      <top style="thin">
        <color auto="1"/>
      </top>
      <bottom style="double">
        <color indexed="64"/>
      </bottom>
      <diagonal/>
    </border>
  </borders>
  <cellStyleXfs count="68">
    <xf numFmtId="0" fontId="0" fillId="0" borderId="0"/>
    <xf numFmtId="167" fontId="1" fillId="0" borderId="0" applyFont="0" applyFill="0" applyBorder="0" applyAlignment="0" applyProtection="0"/>
    <xf numFmtId="165"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0" applyNumberFormat="0" applyBorder="0" applyAlignment="0" applyProtection="0"/>
    <xf numFmtId="0" fontId="9" fillId="6" borderId="4" applyNumberFormat="0" applyAlignment="0" applyProtection="0"/>
    <xf numFmtId="0" fontId="10" fillId="7" borderId="5" applyNumberFormat="0" applyAlignment="0" applyProtection="0"/>
    <xf numFmtId="0" fontId="11" fillId="7" borderId="4" applyNumberFormat="0" applyAlignment="0" applyProtection="0"/>
    <xf numFmtId="0" fontId="12" fillId="0" borderId="6" applyNumberFormat="0" applyFill="0" applyAlignment="0" applyProtection="0"/>
    <xf numFmtId="0" fontId="13" fillId="8" borderId="7" applyNumberFormat="0" applyAlignment="0" applyProtection="0"/>
    <xf numFmtId="0" fontId="14" fillId="0" borderId="0" applyNumberFormat="0" applyFill="0" applyBorder="0" applyAlignment="0" applyProtection="0"/>
    <xf numFmtId="0" fontId="1" fillId="9"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7" fillId="33" borderId="0" applyNumberFormat="0" applyBorder="0" applyAlignment="0" applyProtection="0"/>
    <xf numFmtId="0" fontId="1" fillId="38" borderId="10" applyNumberFormat="0" applyFont="0" applyAlignment="0">
      <protection locked="0"/>
    </xf>
    <xf numFmtId="0" fontId="1" fillId="39" borderId="10" applyNumberFormat="0" applyFont="0" applyAlignment="0">
      <protection locked="0"/>
    </xf>
    <xf numFmtId="0" fontId="20" fillId="0" borderId="0" applyNumberFormat="0" applyFill="0" applyBorder="0" applyAlignment="0" applyProtection="0"/>
    <xf numFmtId="0" fontId="21" fillId="34" borderId="0" applyNumberFormat="0" applyBorder="0" applyAlignment="0"/>
    <xf numFmtId="0" fontId="1" fillId="35" borderId="10" applyNumberFormat="0" applyFont="0" applyAlignment="0">
      <alignment horizontal="center" vertical="center"/>
    </xf>
    <xf numFmtId="0" fontId="1" fillId="36" borderId="10" applyNumberFormat="0" applyFont="0" applyAlignment="0"/>
    <xf numFmtId="0" fontId="1" fillId="37" borderId="10" applyNumberFormat="0" applyFont="0" applyAlignment="0">
      <protection locked="0"/>
    </xf>
    <xf numFmtId="0" fontId="1" fillId="37" borderId="10" applyFont="0">
      <alignment horizontal="left" vertical="top" wrapText="1"/>
      <protection locked="0"/>
    </xf>
    <xf numFmtId="0" fontId="20" fillId="0" borderId="0" applyNumberFormat="0" applyFill="0" applyBorder="0" applyAlignment="0" applyProtection="0"/>
    <xf numFmtId="0" fontId="22" fillId="0" borderId="0" applyNumberFormat="0" applyFill="0" applyBorder="0" applyAlignment="0" applyProtection="0"/>
    <xf numFmtId="0" fontId="37"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3" fillId="0" borderId="0" applyNumberFormat="0" applyBorder="0" applyAlignment="0" applyProtection="0">
      <alignment horizontal="left"/>
    </xf>
    <xf numFmtId="0" fontId="22" fillId="0" borderId="0" applyNumberFormat="0" applyFill="0" applyBorder="0" applyAlignment="0" applyProtection="0"/>
    <xf numFmtId="0" fontId="1" fillId="0" borderId="0" applyFont="0" applyFill="0" applyBorder="0">
      <alignment horizontal="center" vertical="center"/>
    </xf>
    <xf numFmtId="0" fontId="24" fillId="34" borderId="18">
      <alignment vertical="center" wrapText="1"/>
    </xf>
    <xf numFmtId="0" fontId="1" fillId="35" borderId="10" applyFont="0" applyAlignment="0">
      <alignment horizontal="center" vertical="center"/>
    </xf>
    <xf numFmtId="168" fontId="29" fillId="40" borderId="14">
      <alignment horizontal="left" vertical="top" wrapText="1"/>
    </xf>
    <xf numFmtId="0" fontId="1" fillId="37" borderId="10" applyFont="0">
      <alignment horizontal="left" vertical="top" wrapText="1"/>
    </xf>
    <xf numFmtId="0" fontId="46" fillId="0" borderId="0" applyNumberFormat="0" applyFill="0" applyBorder="0" applyAlignment="0" applyProtection="0"/>
  </cellStyleXfs>
  <cellXfs count="502">
    <xf numFmtId="0" fontId="0" fillId="0" borderId="0" xfId="0"/>
    <xf numFmtId="0" fontId="0" fillId="2" borderId="0" xfId="0" applyFill="1"/>
    <xf numFmtId="0" fontId="18" fillId="0" borderId="0" xfId="0" applyFont="1"/>
    <xf numFmtId="0" fontId="0" fillId="2" borderId="0" xfId="0" applyFill="1" applyAlignment="1">
      <alignment horizontal="left"/>
    </xf>
    <xf numFmtId="0" fontId="0" fillId="0" borderId="0" xfId="0" applyAlignment="1"/>
    <xf numFmtId="0" fontId="0" fillId="0" borderId="0" xfId="0"/>
    <xf numFmtId="0" fontId="0" fillId="0" borderId="0" xfId="0"/>
    <xf numFmtId="0" fontId="21" fillId="34" borderId="0" xfId="50" applyAlignment="1">
      <alignment horizontal="left"/>
    </xf>
    <xf numFmtId="0" fontId="0" fillId="0" borderId="0" xfId="0"/>
    <xf numFmtId="49" fontId="0" fillId="0" borderId="0" xfId="0" applyNumberFormat="1"/>
    <xf numFmtId="0" fontId="28" fillId="39" borderId="10" xfId="48" applyFont="1">
      <protection locked="0"/>
    </xf>
    <xf numFmtId="0" fontId="0" fillId="0" borderId="0" xfId="0"/>
    <xf numFmtId="0" fontId="0" fillId="0" borderId="0" xfId="0" applyProtection="1"/>
    <xf numFmtId="0" fontId="0" fillId="0" borderId="0" xfId="0"/>
    <xf numFmtId="0" fontId="0" fillId="38" borderId="10" xfId="47" applyFont="1" applyBorder="1" applyAlignment="1">
      <alignment horizontal="center"/>
      <protection locked="0"/>
    </xf>
    <xf numFmtId="0" fontId="0" fillId="0" borderId="0" xfId="0" applyAlignment="1">
      <alignment vertical="center"/>
    </xf>
    <xf numFmtId="0" fontId="0" fillId="0" borderId="0" xfId="0" applyAlignment="1">
      <alignment vertical="top"/>
    </xf>
    <xf numFmtId="0" fontId="0" fillId="0" borderId="0" xfId="0" applyBorder="1"/>
    <xf numFmtId="0" fontId="0" fillId="0" borderId="0" xfId="0" applyBorder="1" applyAlignment="1">
      <alignment horizontal="right"/>
    </xf>
    <xf numFmtId="0" fontId="0" fillId="0" borderId="0" xfId="0" applyNumberFormat="1"/>
    <xf numFmtId="0" fontId="0" fillId="0" borderId="0" xfId="0"/>
    <xf numFmtId="0" fontId="0" fillId="0" borderId="0" xfId="0"/>
    <xf numFmtId="0" fontId="0" fillId="0" borderId="0" xfId="0"/>
    <xf numFmtId="0" fontId="0" fillId="0" borderId="0" xfId="0"/>
    <xf numFmtId="49" fontId="0" fillId="39" borderId="10" xfId="48" applyNumberFormat="1" applyFont="1" applyAlignment="1">
      <alignment horizontal="left"/>
      <protection locked="0"/>
    </xf>
    <xf numFmtId="0" fontId="0" fillId="0" borderId="0" xfId="0"/>
    <xf numFmtId="0" fontId="0" fillId="0" borderId="0" xfId="0"/>
    <xf numFmtId="0" fontId="16" fillId="0" borderId="24" xfId="0" applyFont="1" applyBorder="1" applyAlignment="1">
      <alignment horizontal="right" vertical="center"/>
    </xf>
    <xf numFmtId="0" fontId="16" fillId="0" borderId="12" xfId="0" applyFont="1" applyBorder="1" applyAlignment="1">
      <alignment horizontal="right" vertical="center"/>
    </xf>
    <xf numFmtId="0" fontId="0" fillId="0" borderId="0" xfId="0" applyFill="1" applyBorder="1" applyAlignment="1">
      <alignment horizontal="left"/>
    </xf>
    <xf numFmtId="0" fontId="0" fillId="0" borderId="0" xfId="0"/>
    <xf numFmtId="0" fontId="0" fillId="0" borderId="0" xfId="0" applyFill="1"/>
    <xf numFmtId="0" fontId="0" fillId="0" borderId="0" xfId="0"/>
    <xf numFmtId="168" fontId="29" fillId="40" borderId="33" xfId="65" applyBorder="1">
      <alignment horizontal="left" vertical="top" wrapText="1"/>
    </xf>
    <xf numFmtId="0" fontId="38" fillId="0" borderId="0" xfId="0" applyFont="1"/>
    <xf numFmtId="0" fontId="16" fillId="0" borderId="10" xfId="0" applyFont="1" applyBorder="1"/>
    <xf numFmtId="0" fontId="0" fillId="0" borderId="0" xfId="0" applyFill="1" applyBorder="1"/>
    <xf numFmtId="0" fontId="0" fillId="0" borderId="0" xfId="64" applyFont="1" applyFill="1" applyBorder="1" applyAlignment="1">
      <alignment horizontal="left"/>
    </xf>
    <xf numFmtId="0" fontId="0" fillId="0" borderId="0" xfId="64" applyFont="1" applyFill="1" applyBorder="1" applyAlignment="1">
      <alignment horizontal="center"/>
    </xf>
    <xf numFmtId="0" fontId="0" fillId="41" borderId="0" xfId="0" applyFill="1"/>
    <xf numFmtId="0" fontId="0" fillId="41" borderId="0" xfId="0" applyFill="1" applyBorder="1"/>
    <xf numFmtId="0" fontId="0" fillId="36" borderId="10" xfId="52" applyFont="1"/>
    <xf numFmtId="0" fontId="16" fillId="0" borderId="0" xfId="0" applyFont="1" applyFill="1" applyBorder="1" applyAlignment="1">
      <alignment horizontal="right"/>
    </xf>
    <xf numFmtId="0" fontId="0" fillId="0" borderId="0" xfId="0" applyBorder="1" applyAlignment="1"/>
    <xf numFmtId="0" fontId="0" fillId="0" borderId="0" xfId="0" applyBorder="1" applyAlignment="1">
      <alignment vertical="center"/>
    </xf>
    <xf numFmtId="0" fontId="0" fillId="0" borderId="0" xfId="0" applyFill="1" applyBorder="1" applyAlignment="1"/>
    <xf numFmtId="0" fontId="41" fillId="0" borderId="0" xfId="0" applyFont="1" applyAlignment="1">
      <alignment vertical="center"/>
    </xf>
    <xf numFmtId="0" fontId="16" fillId="0" borderId="0" xfId="0" applyFont="1" applyAlignment="1">
      <alignment horizontal="center"/>
    </xf>
    <xf numFmtId="0" fontId="16" fillId="0" borderId="10" xfId="0" applyFont="1" applyBorder="1" applyAlignment="1">
      <alignment horizontal="center" wrapText="1"/>
    </xf>
    <xf numFmtId="169" fontId="0" fillId="0" borderId="0" xfId="0" applyNumberFormat="1" applyFill="1" applyBorder="1" applyAlignment="1"/>
    <xf numFmtId="0" fontId="16" fillId="41" borderId="0" xfId="0" quotePrefix="1" applyFont="1" applyFill="1" applyBorder="1"/>
    <xf numFmtId="0" fontId="0" fillId="41" borderId="0" xfId="0" applyFill="1" applyBorder="1" applyAlignment="1">
      <alignment horizontal="left" indent="1"/>
    </xf>
    <xf numFmtId="0" fontId="0" fillId="0" borderId="0" xfId="0" applyFill="1" applyBorder="1" applyAlignment="1">
      <alignment wrapText="1"/>
    </xf>
    <xf numFmtId="0" fontId="0" fillId="0" borderId="0" xfId="0" applyFill="1" applyBorder="1" applyAlignment="1">
      <alignment vertical="center" wrapText="1"/>
    </xf>
    <xf numFmtId="0" fontId="16" fillId="0" borderId="0" xfId="0" applyFont="1" applyFill="1"/>
    <xf numFmtId="0" fontId="0" fillId="0" borderId="0" xfId="0" applyFill="1" applyAlignment="1"/>
    <xf numFmtId="0" fontId="0" fillId="0" borderId="0" xfId="0" applyFill="1" applyAlignment="1">
      <alignment horizontal="left"/>
    </xf>
    <xf numFmtId="0" fontId="0" fillId="0" borderId="0" xfId="64" applyFont="1" applyFill="1" applyBorder="1" applyAlignment="1"/>
    <xf numFmtId="0" fontId="0" fillId="0" borderId="0" xfId="52" applyFont="1" applyFill="1" applyBorder="1" applyAlignment="1"/>
    <xf numFmtId="0" fontId="40" fillId="0" borderId="0" xfId="54" applyFont="1" applyFill="1" applyBorder="1">
      <alignment horizontal="left" vertical="top" wrapText="1"/>
      <protection locked="0"/>
    </xf>
    <xf numFmtId="0" fontId="40" fillId="38" borderId="10" xfId="47" applyFont="1" applyAlignment="1">
      <alignment horizontal="left" vertical="top" wrapText="1"/>
      <protection locked="0"/>
    </xf>
    <xf numFmtId="0" fontId="0" fillId="39" borderId="10" xfId="48" applyFont="1" applyProtection="1"/>
    <xf numFmtId="0" fontId="0" fillId="38" borderId="10" xfId="47" applyFont="1" applyProtection="1"/>
    <xf numFmtId="0" fontId="0" fillId="35" borderId="10" xfId="64" applyFont="1" applyAlignment="1" applyProtection="1"/>
    <xf numFmtId="0" fontId="0" fillId="36" borderId="11" xfId="0" applyFill="1" applyBorder="1" applyProtection="1"/>
    <xf numFmtId="0" fontId="0" fillId="37" borderId="10" xfId="54" applyFont="1" applyProtection="1">
      <alignment horizontal="left" vertical="top" wrapText="1"/>
    </xf>
    <xf numFmtId="0" fontId="0" fillId="42" borderId="10" xfId="48" applyFont="1" applyFill="1" applyProtection="1"/>
    <xf numFmtId="0" fontId="0" fillId="0" borderId="0" xfId="0"/>
    <xf numFmtId="0" fontId="0" fillId="0" borderId="0" xfId="0"/>
    <xf numFmtId="0" fontId="0" fillId="0" borderId="0" xfId="0" applyFill="1" applyBorder="1" applyAlignment="1">
      <alignment horizontal="left" vertical="top"/>
    </xf>
    <xf numFmtId="0" fontId="0" fillId="0" borderId="0" xfId="64" applyFont="1" applyFill="1" applyBorder="1" applyAlignment="1">
      <alignment horizontal="left" vertical="top"/>
    </xf>
    <xf numFmtId="0" fontId="16" fillId="0" borderId="12" xfId="0" applyFont="1" applyBorder="1" applyAlignment="1">
      <alignment horizontal="right"/>
    </xf>
    <xf numFmtId="0" fontId="16" fillId="0" borderId="20" xfId="0" applyFont="1" applyBorder="1"/>
    <xf numFmtId="0" fontId="16" fillId="0" borderId="13" xfId="0" applyFont="1" applyBorder="1"/>
    <xf numFmtId="0" fontId="0" fillId="0" borderId="0" xfId="0"/>
    <xf numFmtId="0" fontId="0" fillId="0" borderId="0" xfId="0" applyAlignment="1">
      <alignment horizontal="left" vertical="top"/>
    </xf>
    <xf numFmtId="49" fontId="25" fillId="0" borderId="0" xfId="0" applyNumberFormat="1" applyFont="1" applyAlignment="1">
      <alignment horizontal="left" vertical="top"/>
    </xf>
    <xf numFmtId="49" fontId="25" fillId="0" borderId="0" xfId="0" applyNumberFormat="1" applyFont="1" applyBorder="1" applyAlignment="1">
      <alignment horizontal="left" vertical="top"/>
    </xf>
    <xf numFmtId="49" fontId="25" fillId="0" borderId="29" xfId="0" applyNumberFormat="1" applyFont="1" applyBorder="1" applyAlignment="1">
      <alignment horizontal="left" vertical="top"/>
    </xf>
    <xf numFmtId="49" fontId="18" fillId="0" borderId="0" xfId="0" applyNumberFormat="1" applyFont="1" applyAlignment="1">
      <alignment horizontal="left" vertical="top"/>
    </xf>
    <xf numFmtId="49" fontId="18" fillId="0" borderId="0" xfId="0" applyNumberFormat="1" applyFont="1" applyBorder="1" applyAlignment="1">
      <alignment horizontal="left" vertical="top"/>
    </xf>
    <xf numFmtId="49" fontId="18" fillId="0" borderId="29" xfId="0" applyNumberFormat="1" applyFont="1" applyBorder="1" applyAlignment="1">
      <alignment horizontal="left" vertical="top"/>
    </xf>
    <xf numFmtId="49" fontId="25" fillId="0" borderId="30" xfId="0" applyNumberFormat="1" applyFont="1" applyBorder="1" applyAlignment="1">
      <alignment horizontal="left" vertical="top"/>
    </xf>
    <xf numFmtId="0" fontId="0" fillId="0" borderId="29" xfId="0" applyBorder="1" applyAlignment="1">
      <alignment horizontal="left" vertical="top"/>
    </xf>
    <xf numFmtId="49" fontId="25" fillId="0" borderId="31" xfId="0" applyNumberFormat="1" applyFont="1" applyBorder="1" applyAlignment="1">
      <alignment horizontal="left" vertical="top"/>
    </xf>
    <xf numFmtId="49" fontId="25" fillId="0" borderId="25" xfId="0" applyNumberFormat="1" applyFont="1" applyBorder="1" applyAlignment="1">
      <alignment horizontal="left" vertical="top"/>
    </xf>
    <xf numFmtId="49" fontId="25" fillId="0" borderId="0" xfId="0" quotePrefix="1" applyNumberFormat="1" applyFont="1" applyAlignment="1">
      <alignment horizontal="left" vertical="top"/>
    </xf>
    <xf numFmtId="49" fontId="18" fillId="0" borderId="25" xfId="0" applyNumberFormat="1" applyFont="1" applyBorder="1" applyAlignment="1">
      <alignment horizontal="left" vertical="top"/>
    </xf>
    <xf numFmtId="49" fontId="18" fillId="0" borderId="30" xfId="0" applyNumberFormat="1" applyFont="1" applyBorder="1" applyAlignment="1">
      <alignment horizontal="left" vertical="top"/>
    </xf>
    <xf numFmtId="49" fontId="25" fillId="0" borderId="0" xfId="0" quotePrefix="1" applyNumberFormat="1" applyFont="1" applyBorder="1" applyAlignment="1">
      <alignment horizontal="left" vertical="top"/>
    </xf>
    <xf numFmtId="0" fontId="0" fillId="39" borderId="0" xfId="0" applyFill="1"/>
    <xf numFmtId="0" fontId="0" fillId="0" borderId="0" xfId="0"/>
    <xf numFmtId="0" fontId="21" fillId="34" borderId="0" xfId="50" applyAlignment="1">
      <alignment horizontal="center"/>
    </xf>
    <xf numFmtId="0" fontId="0" fillId="0" borderId="0" xfId="0" applyFill="1" applyAlignment="1">
      <alignment horizontal="center"/>
    </xf>
    <xf numFmtId="49" fontId="0" fillId="38" borderId="10" xfId="47" applyNumberFormat="1" applyFont="1" applyAlignment="1">
      <protection locked="0"/>
    </xf>
    <xf numFmtId="14" fontId="0" fillId="39" borderId="10" xfId="48" applyNumberFormat="1" applyFont="1">
      <protection locked="0"/>
    </xf>
    <xf numFmtId="0" fontId="0" fillId="0" borderId="0" xfId="0"/>
    <xf numFmtId="49" fontId="0" fillId="38" borderId="10" xfId="47" applyNumberFormat="1" applyFont="1" applyAlignment="1">
      <alignment horizontal="left"/>
      <protection locked="0"/>
    </xf>
    <xf numFmtId="0" fontId="0" fillId="0" borderId="0" xfId="0" applyFill="1" applyBorder="1" applyAlignment="1">
      <alignment vertical="top"/>
    </xf>
    <xf numFmtId="0" fontId="16" fillId="0" borderId="0" xfId="0" applyFont="1" applyFill="1" applyBorder="1" applyAlignment="1">
      <alignment vertical="top"/>
    </xf>
    <xf numFmtId="49" fontId="21" fillId="34" borderId="0" xfId="50" applyNumberFormat="1" applyAlignment="1">
      <alignment horizontal="left"/>
    </xf>
    <xf numFmtId="0" fontId="0" fillId="0" borderId="0" xfId="0" applyProtection="1">
      <protection locked="0"/>
    </xf>
    <xf numFmtId="0" fontId="0" fillId="0" borderId="0" xfId="0"/>
    <xf numFmtId="49" fontId="0" fillId="0" borderId="0" xfId="0" applyNumberFormat="1" applyAlignment="1">
      <alignment horizontal="right"/>
    </xf>
    <xf numFmtId="14" fontId="0" fillId="0" borderId="0" xfId="0" applyNumberFormat="1"/>
    <xf numFmtId="0" fontId="0" fillId="0" borderId="0" xfId="0"/>
    <xf numFmtId="0" fontId="16" fillId="0" borderId="0" xfId="0" applyNumberFormat="1" applyFont="1"/>
    <xf numFmtId="0" fontId="0" fillId="0" borderId="0" xfId="0"/>
    <xf numFmtId="0" fontId="0" fillId="0" borderId="0" xfId="0"/>
    <xf numFmtId="168" fontId="29" fillId="40" borderId="32" xfId="65" applyBorder="1">
      <alignment horizontal="left" vertical="top" wrapText="1"/>
    </xf>
    <xf numFmtId="0" fontId="13" fillId="0" borderId="0" xfId="60" applyBorder="1" applyAlignment="1"/>
    <xf numFmtId="0" fontId="0" fillId="0" borderId="0" xfId="0" applyBorder="1" applyAlignment="1">
      <alignment horizontal="left" vertical="center"/>
    </xf>
    <xf numFmtId="0" fontId="0" fillId="0" borderId="0" xfId="0"/>
    <xf numFmtId="0" fontId="0" fillId="0" borderId="0" xfId="0"/>
    <xf numFmtId="0" fontId="0" fillId="0" borderId="0" xfId="0" applyFont="1" applyAlignment="1">
      <alignment horizontal="right"/>
    </xf>
    <xf numFmtId="0" fontId="0" fillId="0" borderId="0" xfId="0"/>
    <xf numFmtId="0" fontId="21" fillId="34" borderId="0" xfId="50" applyBorder="1"/>
    <xf numFmtId="0" fontId="63" fillId="0" borderId="43" xfId="0" applyFont="1" applyBorder="1" applyAlignment="1" applyProtection="1">
      <alignment horizontal="center" vertical="center" wrapText="1"/>
    </xf>
    <xf numFmtId="0" fontId="63" fillId="0" borderId="52" xfId="0" applyFont="1" applyBorder="1" applyAlignment="1" applyProtection="1">
      <alignment horizontal="center" vertical="center" wrapText="1"/>
    </xf>
    <xf numFmtId="0" fontId="0" fillId="0" borderId="36" xfId="0" applyBorder="1" applyAlignment="1" applyProtection="1">
      <alignment vertical="center" wrapText="1"/>
    </xf>
    <xf numFmtId="0" fontId="64" fillId="0" borderId="53" xfId="0" applyFont="1" applyBorder="1" applyAlignment="1" applyProtection="1">
      <alignment horizontal="center" vertical="center" wrapText="1"/>
    </xf>
    <xf numFmtId="0" fontId="64" fillId="0" borderId="36" xfId="0" applyFont="1" applyBorder="1" applyAlignment="1" applyProtection="1">
      <alignment horizontal="center" vertical="center" wrapText="1"/>
    </xf>
    <xf numFmtId="9" fontId="64" fillId="0" borderId="36" xfId="0" applyNumberFormat="1" applyFont="1" applyBorder="1" applyAlignment="1" applyProtection="1">
      <alignment horizontal="center" vertical="center" wrapText="1"/>
    </xf>
    <xf numFmtId="0" fontId="64" fillId="0" borderId="54" xfId="0" applyFont="1" applyBorder="1" applyAlignment="1" applyProtection="1">
      <alignment horizontal="center" vertical="center" wrapText="1"/>
    </xf>
    <xf numFmtId="0" fontId="64" fillId="0" borderId="55" xfId="0" applyFont="1" applyBorder="1" applyAlignment="1" applyProtection="1">
      <alignment horizontal="center" vertical="center" wrapText="1"/>
    </xf>
    <xf numFmtId="0" fontId="64" fillId="0" borderId="56" xfId="0" applyFont="1" applyBorder="1" applyAlignment="1" applyProtection="1">
      <alignment horizontal="center" vertical="center" wrapText="1"/>
    </xf>
    <xf numFmtId="9" fontId="64" fillId="0" borderId="56" xfId="0" applyNumberFormat="1" applyFont="1" applyBorder="1" applyAlignment="1" applyProtection="1">
      <alignment horizontal="center" vertical="center" wrapText="1"/>
    </xf>
    <xf numFmtId="0" fontId="65" fillId="0" borderId="56" xfId="0" applyFont="1" applyBorder="1" applyAlignment="1" applyProtection="1">
      <alignment horizontal="center" vertical="center" wrapText="1"/>
    </xf>
    <xf numFmtId="0" fontId="64" fillId="0" borderId="57" xfId="0" applyFont="1" applyBorder="1" applyAlignment="1" applyProtection="1">
      <alignment horizontal="center" vertical="center" wrapText="1"/>
    </xf>
    <xf numFmtId="0" fontId="0" fillId="0" borderId="0" xfId="0" applyBorder="1" applyProtection="1"/>
    <xf numFmtId="0" fontId="55" fillId="0" borderId="49" xfId="0" applyFont="1" applyBorder="1" applyAlignment="1" applyProtection="1">
      <alignment horizontal="center" vertical="center" wrapText="1"/>
    </xf>
    <xf numFmtId="0" fontId="55" fillId="0" borderId="50" xfId="0" applyFont="1" applyBorder="1" applyAlignment="1" applyProtection="1">
      <alignment horizontal="center" vertical="center" wrapText="1"/>
    </xf>
    <xf numFmtId="0" fontId="55" fillId="0" borderId="36" xfId="0" applyFont="1" applyBorder="1" applyAlignment="1" applyProtection="1">
      <alignment horizontal="center" vertical="center" wrapText="1"/>
    </xf>
    <xf numFmtId="0" fontId="55" fillId="0" borderId="54" xfId="0" applyFont="1" applyBorder="1" applyAlignment="1" applyProtection="1">
      <alignment horizontal="center" vertical="center" wrapText="1"/>
    </xf>
    <xf numFmtId="0" fontId="58" fillId="0" borderId="53" xfId="0" applyFont="1" applyBorder="1" applyAlignment="1" applyProtection="1">
      <alignment horizontal="center" vertical="center" wrapText="1"/>
    </xf>
    <xf numFmtId="0" fontId="58" fillId="0" borderId="36" xfId="0" applyFont="1" applyBorder="1" applyAlignment="1" applyProtection="1">
      <alignment horizontal="center" vertical="center" wrapText="1"/>
    </xf>
    <xf numFmtId="0" fontId="58" fillId="0" borderId="54" xfId="0" applyFont="1" applyBorder="1" applyAlignment="1" applyProtection="1">
      <alignment horizontal="center" vertical="center" wrapText="1"/>
    </xf>
    <xf numFmtId="0" fontId="58" fillId="0" borderId="55" xfId="0" applyFont="1" applyBorder="1" applyAlignment="1" applyProtection="1">
      <alignment horizontal="center" vertical="center" wrapText="1"/>
    </xf>
    <xf numFmtId="0" fontId="58" fillId="0" borderId="56" xfId="0" applyFont="1" applyBorder="1" applyAlignment="1" applyProtection="1">
      <alignment horizontal="center" vertical="center" wrapText="1"/>
    </xf>
    <xf numFmtId="0" fontId="58" fillId="0" borderId="57" xfId="0" applyFont="1" applyBorder="1" applyAlignment="1" applyProtection="1">
      <alignment horizontal="center" vertical="center" wrapText="1"/>
    </xf>
    <xf numFmtId="0" fontId="55" fillId="0" borderId="43" xfId="0" applyFont="1" applyBorder="1" applyAlignment="1" applyProtection="1">
      <alignment horizontal="center" vertical="center" wrapText="1"/>
    </xf>
    <xf numFmtId="0" fontId="55" fillId="0" borderId="52" xfId="0" applyFont="1" applyBorder="1" applyAlignment="1" applyProtection="1">
      <alignment horizontal="center" vertical="center" wrapText="1"/>
    </xf>
    <xf numFmtId="0" fontId="0" fillId="0" borderId="54" xfId="0" applyBorder="1" applyAlignment="1" applyProtection="1">
      <alignment vertical="center" wrapText="1"/>
    </xf>
    <xf numFmtId="0" fontId="47" fillId="0" borderId="36" xfId="0" applyFont="1" applyBorder="1" applyAlignment="1" applyProtection="1">
      <alignment horizontal="center" vertical="center" wrapText="1"/>
    </xf>
    <xf numFmtId="12" fontId="47" fillId="0" borderId="36" xfId="0" applyNumberFormat="1" applyFont="1" applyFill="1" applyBorder="1" applyAlignment="1" applyProtection="1">
      <alignment horizontal="center" vertical="center" wrapText="1"/>
    </xf>
    <xf numFmtId="0" fontId="47" fillId="0" borderId="54" xfId="0" applyFont="1" applyBorder="1" applyAlignment="1" applyProtection="1">
      <alignment horizontal="center" vertical="center" wrapText="1"/>
    </xf>
    <xf numFmtId="49" fontId="47" fillId="0" borderId="36" xfId="0" applyNumberFormat="1" applyFont="1" applyFill="1" applyBorder="1" applyAlignment="1" applyProtection="1">
      <alignment horizontal="center" vertical="center" wrapText="1"/>
    </xf>
    <xf numFmtId="49" fontId="47" fillId="0" borderId="54" xfId="0" applyNumberFormat="1" applyFont="1" applyFill="1" applyBorder="1" applyAlignment="1" applyProtection="1">
      <alignment horizontal="center" vertical="center" wrapText="1"/>
    </xf>
    <xf numFmtId="0" fontId="47" fillId="0" borderId="56" xfId="0" applyFont="1" applyBorder="1" applyAlignment="1" applyProtection="1">
      <alignment horizontal="center" vertical="center" wrapText="1"/>
    </xf>
    <xf numFmtId="0" fontId="47" fillId="0" borderId="57" xfId="0" applyFont="1" applyBorder="1" applyAlignment="1" applyProtection="1">
      <alignment horizontal="center" vertical="center" wrapText="1"/>
    </xf>
    <xf numFmtId="0" fontId="0" fillId="0" borderId="0" xfId="0" applyFont="1" applyProtection="1"/>
    <xf numFmtId="0" fontId="53" fillId="0" borderId="10" xfId="0" applyFont="1" applyBorder="1" applyAlignment="1" applyProtection="1">
      <alignment vertical="center" wrapText="1"/>
    </xf>
    <xf numFmtId="0" fontId="54" fillId="41" borderId="15" xfId="0" applyFont="1" applyFill="1" applyBorder="1" applyAlignment="1" applyProtection="1">
      <alignment vertical="center" wrapText="1"/>
    </xf>
    <xf numFmtId="0" fontId="0" fillId="0" borderId="0" xfId="0"/>
    <xf numFmtId="0" fontId="0" fillId="0" borderId="0" xfId="0"/>
    <xf numFmtId="0" fontId="26" fillId="0" borderId="62" xfId="0" applyFont="1" applyBorder="1" applyAlignment="1">
      <alignment horizontal="center" vertical="center" wrapText="1"/>
    </xf>
    <xf numFmtId="0" fontId="26" fillId="0" borderId="41" xfId="0" applyFont="1" applyBorder="1" applyAlignment="1">
      <alignment horizontal="center" vertical="center" wrapText="1"/>
    </xf>
    <xf numFmtId="0" fontId="27" fillId="0" borderId="37" xfId="0" applyFont="1" applyBorder="1" applyAlignment="1">
      <alignment vertical="center" wrapText="1"/>
    </xf>
    <xf numFmtId="0" fontId="27" fillId="0" borderId="36" xfId="0" applyFont="1" applyBorder="1" applyAlignment="1">
      <alignment horizontal="center" vertical="center" wrapText="1"/>
    </xf>
    <xf numFmtId="0" fontId="27" fillId="44" borderId="37" xfId="0" applyFont="1" applyFill="1" applyBorder="1" applyAlignment="1">
      <alignment vertical="center" wrapText="1"/>
    </xf>
    <xf numFmtId="0" fontId="27" fillId="44" borderId="36" xfId="0" applyFont="1" applyFill="1" applyBorder="1" applyAlignment="1">
      <alignment horizontal="center" vertical="center" wrapText="1"/>
    </xf>
    <xf numFmtId="0" fontId="27" fillId="0" borderId="37" xfId="0" applyFont="1" applyBorder="1" applyAlignment="1">
      <alignment horizontal="left" vertical="center" wrapText="1" indent="1"/>
    </xf>
    <xf numFmtId="0" fontId="26" fillId="0" borderId="37" xfId="0" applyFont="1" applyBorder="1" applyAlignment="1">
      <alignment horizontal="center" vertical="center" wrapText="1"/>
    </xf>
    <xf numFmtId="0" fontId="26" fillId="0" borderId="36" xfId="0" applyFont="1" applyBorder="1" applyAlignment="1">
      <alignment horizontal="center" vertical="center" wrapText="1"/>
    </xf>
    <xf numFmtId="0" fontId="27" fillId="0" borderId="38" xfId="0" applyFont="1" applyBorder="1" applyAlignment="1">
      <alignment horizontal="left" vertical="center" wrapText="1" indent="1"/>
    </xf>
    <xf numFmtId="0" fontId="27" fillId="0" borderId="43" xfId="0" applyFont="1" applyBorder="1" applyAlignment="1">
      <alignment horizontal="center" vertical="center" wrapText="1"/>
    </xf>
    <xf numFmtId="0" fontId="27" fillId="0" borderId="62" xfId="0" applyFont="1" applyBorder="1" applyAlignment="1">
      <alignment horizontal="left" vertical="center" wrapText="1" indent="1"/>
    </xf>
    <xf numFmtId="0" fontId="27" fillId="0" borderId="41" xfId="0" applyFont="1" applyBorder="1" applyAlignment="1">
      <alignment horizontal="center" vertical="center" wrapText="1"/>
    </xf>
    <xf numFmtId="0" fontId="21" fillId="34" borderId="63" xfId="50" applyBorder="1" applyAlignment="1">
      <alignment vertical="center"/>
    </xf>
    <xf numFmtId="0" fontId="21" fillId="34" borderId="64" xfId="50" applyBorder="1" applyAlignment="1">
      <alignment vertical="center"/>
    </xf>
    <xf numFmtId="0" fontId="21" fillId="34" borderId="65" xfId="50" applyBorder="1" applyAlignment="1">
      <alignment vertical="center"/>
    </xf>
    <xf numFmtId="0" fontId="0" fillId="0" borderId="66" xfId="0" applyBorder="1"/>
    <xf numFmtId="0" fontId="0" fillId="0" borderId="67" xfId="0" applyBorder="1"/>
    <xf numFmtId="0" fontId="37" fillId="0" borderId="0" xfId="57" applyBorder="1" applyProtection="1">
      <protection locked="0"/>
    </xf>
    <xf numFmtId="0" fontId="0" fillId="0" borderId="68" xfId="0" applyBorder="1"/>
    <xf numFmtId="0" fontId="0" fillId="0" borderId="69" xfId="0" applyBorder="1"/>
    <xf numFmtId="0" fontId="0" fillId="0" borderId="70" xfId="0" applyBorder="1"/>
    <xf numFmtId="0" fontId="0" fillId="0" borderId="0" xfId="0"/>
    <xf numFmtId="0" fontId="13" fillId="0" borderId="13" xfId="60" applyBorder="1" applyAlignment="1"/>
    <xf numFmtId="0" fontId="0" fillId="0" borderId="13" xfId="0" applyBorder="1" applyAlignment="1">
      <alignment horizontal="left" vertical="center"/>
    </xf>
    <xf numFmtId="0" fontId="49" fillId="0" borderId="41" xfId="0" applyFont="1" applyBorder="1" applyAlignment="1" applyProtection="1">
      <alignment horizontal="center" vertical="center" wrapText="1"/>
    </xf>
    <xf numFmtId="49" fontId="49" fillId="0" borderId="73" xfId="0" applyNumberFormat="1" applyFont="1" applyBorder="1" applyAlignment="1" applyProtection="1">
      <alignment horizontal="left" vertical="top" wrapText="1"/>
    </xf>
    <xf numFmtId="0" fontId="48" fillId="0" borderId="74" xfId="0" applyFont="1" applyBorder="1" applyAlignment="1" applyProtection="1">
      <alignment horizontal="justify" vertical="top" wrapText="1"/>
    </xf>
    <xf numFmtId="0" fontId="49" fillId="0" borderId="0" xfId="0" applyFont="1" applyAlignment="1" applyProtection="1">
      <alignment horizontal="center" vertical="center" wrapText="1"/>
    </xf>
    <xf numFmtId="49" fontId="49" fillId="0" borderId="75" xfId="0" applyNumberFormat="1" applyFont="1" applyBorder="1" applyAlignment="1" applyProtection="1">
      <alignment horizontal="left" vertical="top" wrapText="1"/>
    </xf>
    <xf numFmtId="0" fontId="48" fillId="0" borderId="76" xfId="0" applyFont="1" applyBorder="1" applyAlignment="1" applyProtection="1">
      <alignment horizontal="justify" vertical="top" wrapText="1"/>
    </xf>
    <xf numFmtId="168" fontId="37" fillId="40" borderId="14" xfId="57" applyNumberFormat="1" applyFill="1" applyBorder="1" applyAlignment="1" applyProtection="1">
      <alignment horizontal="left" vertical="top" wrapText="1"/>
      <protection locked="0"/>
    </xf>
    <xf numFmtId="172" fontId="1" fillId="39" borderId="10" xfId="48" applyNumberFormat="1" applyFont="1" applyBorder="1">
      <protection locked="0"/>
    </xf>
    <xf numFmtId="171" fontId="1" fillId="39" borderId="10" xfId="48" applyNumberFormat="1" applyFont="1" applyBorder="1">
      <protection locked="0"/>
    </xf>
    <xf numFmtId="170" fontId="1" fillId="39" borderId="10" xfId="48" applyNumberFormat="1" applyFont="1" applyBorder="1">
      <protection locked="0"/>
    </xf>
    <xf numFmtId="0" fontId="0" fillId="45" borderId="10" xfId="48" applyFont="1" applyFill="1" applyProtection="1"/>
    <xf numFmtId="168" fontId="68" fillId="40" borderId="14" xfId="65" applyFont="1">
      <alignment horizontal="left" vertical="top" wrapText="1"/>
    </xf>
    <xf numFmtId="173" fontId="1" fillId="39" borderId="10" xfId="48" applyNumberFormat="1" applyFont="1" applyBorder="1">
      <protection locked="0"/>
    </xf>
    <xf numFmtId="0" fontId="40" fillId="0" borderId="0" xfId="54" applyFont="1" applyFill="1" applyBorder="1" applyProtection="1">
      <alignment horizontal="left" vertical="top" wrapText="1"/>
    </xf>
    <xf numFmtId="174" fontId="1" fillId="39" borderId="10" xfId="48" applyNumberFormat="1" applyFont="1" applyBorder="1">
      <protection locked="0"/>
    </xf>
    <xf numFmtId="9" fontId="1" fillId="39" borderId="10" xfId="48" applyNumberFormat="1" applyFont="1" applyBorder="1">
      <protection locked="0"/>
    </xf>
    <xf numFmtId="0" fontId="37" fillId="0" borderId="0" xfId="57" applyAlignment="1" applyProtection="1">
      <alignment horizontal="left" vertical="top" wrapText="1"/>
      <protection locked="0"/>
    </xf>
    <xf numFmtId="175" fontId="1" fillId="39" borderId="10" xfId="48" applyNumberFormat="1" applyFont="1" applyBorder="1">
      <protection locked="0"/>
    </xf>
    <xf numFmtId="0" fontId="18" fillId="0" borderId="10" xfId="0" applyFont="1" applyBorder="1" applyAlignment="1">
      <alignment horizontal="left" vertical="top" wrapText="1"/>
    </xf>
    <xf numFmtId="0" fontId="0" fillId="0" borderId="0" xfId="0" applyAlignment="1">
      <alignment horizontal="left" vertical="top"/>
    </xf>
    <xf numFmtId="0" fontId="43" fillId="0" borderId="20" xfId="0" applyFont="1" applyBorder="1" applyAlignment="1">
      <alignment horizontal="left" vertical="top" wrapText="1"/>
    </xf>
    <xf numFmtId="0" fontId="28" fillId="39" borderId="17" xfId="48" applyFont="1" applyBorder="1">
      <protection locked="0"/>
    </xf>
    <xf numFmtId="0" fontId="0" fillId="39" borderId="10" xfId="48" applyFont="1" applyBorder="1">
      <protection locked="0"/>
    </xf>
    <xf numFmtId="0" fontId="0" fillId="0" borderId="0" xfId="0" applyFill="1" applyBorder="1" applyAlignment="1">
      <alignment horizontal="right"/>
    </xf>
    <xf numFmtId="0" fontId="0" fillId="2" borderId="0" xfId="0" applyFill="1" applyBorder="1"/>
    <xf numFmtId="0" fontId="0" fillId="0" borderId="29" xfId="0" applyBorder="1"/>
    <xf numFmtId="49" fontId="25" fillId="0" borderId="30" xfId="0" quotePrefix="1" applyNumberFormat="1" applyFont="1" applyBorder="1" applyAlignment="1">
      <alignment horizontal="left" vertical="top"/>
    </xf>
    <xf numFmtId="0" fontId="0" fillId="0" borderId="30" xfId="0" applyBorder="1"/>
    <xf numFmtId="0" fontId="28" fillId="39" borderId="78" xfId="48" applyFont="1" applyBorder="1">
      <protection locked="0"/>
    </xf>
    <xf numFmtId="0" fontId="0" fillId="39" borderId="17" xfId="48" applyFont="1" applyBorder="1">
      <protection locked="0"/>
    </xf>
    <xf numFmtId="0" fontId="0" fillId="39" borderId="78" xfId="48" applyFont="1" applyBorder="1">
      <protection locked="0"/>
    </xf>
    <xf numFmtId="0" fontId="0" fillId="0" borderId="29" xfId="0" applyBorder="1" applyAlignment="1">
      <alignment horizontal="right"/>
    </xf>
    <xf numFmtId="0" fontId="0" fillId="2" borderId="29" xfId="0" applyFill="1" applyBorder="1"/>
    <xf numFmtId="49" fontId="25" fillId="0" borderId="31" xfId="0" quotePrefix="1" applyNumberFormat="1" applyFont="1" applyBorder="1" applyAlignment="1">
      <alignment horizontal="left" vertical="top"/>
    </xf>
    <xf numFmtId="0" fontId="34" fillId="0" borderId="31" xfId="0" applyFont="1" applyBorder="1" applyAlignment="1">
      <alignment vertical="top" wrapText="1"/>
    </xf>
    <xf numFmtId="0" fontId="0" fillId="0" borderId="31" xfId="0" applyBorder="1"/>
    <xf numFmtId="0" fontId="0" fillId="39" borderId="80" xfId="48" applyFont="1" applyBorder="1">
      <protection locked="0"/>
    </xf>
    <xf numFmtId="0" fontId="0" fillId="37" borderId="80" xfId="54" applyFont="1" applyBorder="1">
      <alignment horizontal="left" vertical="top" wrapText="1"/>
      <protection locked="0"/>
    </xf>
    <xf numFmtId="0" fontId="0" fillId="39" borderId="81" xfId="48" applyFont="1" applyBorder="1">
      <protection locked="0"/>
    </xf>
    <xf numFmtId="0" fontId="0" fillId="37" borderId="81" xfId="54" applyFont="1" applyBorder="1">
      <alignment horizontal="left" vertical="top" wrapText="1"/>
      <protection locked="0"/>
    </xf>
    <xf numFmtId="168" fontId="37" fillId="40" borderId="33" xfId="57" applyNumberFormat="1" applyFill="1" applyBorder="1" applyAlignment="1" applyProtection="1">
      <alignment horizontal="left" vertical="top" wrapText="1"/>
      <protection locked="0"/>
    </xf>
    <xf numFmtId="49" fontId="25" fillId="0" borderId="20" xfId="0" applyNumberFormat="1" applyFont="1" applyBorder="1" applyAlignment="1">
      <alignment horizontal="left" vertical="top"/>
    </xf>
    <xf numFmtId="0" fontId="16" fillId="0" borderId="0" xfId="0" applyFont="1" applyBorder="1"/>
    <xf numFmtId="168" fontId="68" fillId="40" borderId="32" xfId="65" applyFont="1" applyBorder="1">
      <alignment horizontal="left" vertical="top" wrapText="1"/>
    </xf>
    <xf numFmtId="0" fontId="28" fillId="39" borderId="10" xfId="48" applyFont="1" applyBorder="1">
      <protection locked="0"/>
    </xf>
    <xf numFmtId="49" fontId="25" fillId="0" borderId="22" xfId="0" applyNumberFormat="1" applyFont="1" applyBorder="1" applyAlignment="1">
      <alignment horizontal="left" vertical="top"/>
    </xf>
    <xf numFmtId="0" fontId="0" fillId="0" borderId="0" xfId="0" applyFont="1" applyBorder="1" applyAlignment="1">
      <alignment horizontal="right"/>
    </xf>
    <xf numFmtId="168" fontId="37" fillId="40" borderId="32" xfId="57" applyNumberFormat="1" applyFill="1" applyBorder="1" applyAlignment="1" applyProtection="1">
      <alignment horizontal="left" vertical="top" wrapText="1"/>
      <protection locked="0"/>
    </xf>
    <xf numFmtId="49" fontId="18" fillId="0" borderId="20" xfId="0" applyNumberFormat="1" applyFont="1" applyBorder="1" applyAlignment="1">
      <alignment horizontal="left" vertical="top"/>
    </xf>
    <xf numFmtId="49" fontId="18" fillId="0" borderId="22" xfId="0" applyNumberFormat="1" applyFont="1" applyBorder="1" applyAlignment="1">
      <alignment horizontal="left" vertical="top"/>
    </xf>
    <xf numFmtId="0" fontId="28" fillId="39" borderId="81" xfId="48" applyFont="1" applyBorder="1">
      <protection locked="0"/>
    </xf>
    <xf numFmtId="0" fontId="18" fillId="0" borderId="10" xfId="0" applyFont="1" applyBorder="1" applyAlignment="1">
      <alignment vertical="top" wrapText="1"/>
    </xf>
    <xf numFmtId="0" fontId="18" fillId="0" borderId="10" xfId="0" applyFont="1" applyBorder="1" applyAlignment="1">
      <alignment vertical="top"/>
    </xf>
    <xf numFmtId="0" fontId="0" fillId="0" borderId="0" xfId="0" applyAlignment="1">
      <alignment horizontal="left" wrapText="1"/>
    </xf>
    <xf numFmtId="0" fontId="13" fillId="0" borderId="0" xfId="60" applyBorder="1" applyAlignment="1">
      <alignment horizontal="right"/>
    </xf>
    <xf numFmtId="0" fontId="0" fillId="39" borderId="0" xfId="48" applyFont="1" applyBorder="1" applyProtection="1"/>
    <xf numFmtId="0" fontId="0" fillId="36" borderId="0" xfId="0" quotePrefix="1" applyFill="1"/>
    <xf numFmtId="0" fontId="0" fillId="39" borderId="10" xfId="48" applyFont="1">
      <protection locked="0"/>
    </xf>
    <xf numFmtId="1" fontId="32" fillId="39" borderId="10" xfId="48" applyNumberFormat="1" applyFont="1">
      <protection locked="0"/>
    </xf>
    <xf numFmtId="0" fontId="69" fillId="0" borderId="29" xfId="60" applyFont="1" applyBorder="1" applyAlignment="1">
      <alignment horizontal="right"/>
    </xf>
    <xf numFmtId="0" fontId="69" fillId="0" borderId="0" xfId="60" applyFont="1" applyAlignment="1">
      <alignment horizontal="left"/>
    </xf>
    <xf numFmtId="0" fontId="69" fillId="0" borderId="0" xfId="60" applyFont="1" applyAlignment="1"/>
    <xf numFmtId="0" fontId="69" fillId="0" borderId="12" xfId="60" applyFont="1" applyBorder="1" applyAlignment="1"/>
    <xf numFmtId="0" fontId="17" fillId="41" borderId="0" xfId="0" applyFont="1" applyFill="1" applyAlignment="1">
      <alignment horizontal="right"/>
    </xf>
    <xf numFmtId="0" fontId="0" fillId="41" borderId="0" xfId="0" applyFill="1" applyAlignment="1">
      <alignment horizontal="center" vertical="top" textRotation="90"/>
    </xf>
    <xf numFmtId="0" fontId="16" fillId="41" borderId="0" xfId="0" applyNumberFormat="1" applyFont="1" applyFill="1"/>
    <xf numFmtId="0" fontId="0" fillId="41" borderId="0" xfId="0" applyFont="1" applyFill="1"/>
    <xf numFmtId="49" fontId="18" fillId="41" borderId="0" xfId="0" applyNumberFormat="1" applyFont="1" applyFill="1" applyAlignment="1">
      <alignment horizontal="left" vertical="top"/>
    </xf>
    <xf numFmtId="49" fontId="18" fillId="41" borderId="0" xfId="0" applyNumberFormat="1" applyFont="1" applyFill="1" applyAlignment="1">
      <alignment horizontal="right" vertical="top"/>
    </xf>
    <xf numFmtId="49" fontId="18" fillId="41" borderId="0" xfId="0" applyNumberFormat="1" applyFont="1" applyFill="1"/>
    <xf numFmtId="49" fontId="18" fillId="41" borderId="0" xfId="0" quotePrefix="1" applyNumberFormat="1" applyFont="1" applyFill="1"/>
    <xf numFmtId="49" fontId="0" fillId="41" borderId="0" xfId="0" applyNumberFormat="1" applyFont="1" applyFill="1"/>
    <xf numFmtId="0" fontId="0" fillId="41" borderId="0" xfId="0" applyNumberFormat="1" applyFont="1" applyFill="1"/>
    <xf numFmtId="49" fontId="0" fillId="41" borderId="0" xfId="0" applyNumberFormat="1" applyFill="1"/>
    <xf numFmtId="49" fontId="0" fillId="41" borderId="0" xfId="0" quotePrefix="1" applyNumberFormat="1" applyFont="1" applyFill="1"/>
    <xf numFmtId="0" fontId="0" fillId="41" borderId="0" xfId="0" applyNumberFormat="1" applyFill="1"/>
    <xf numFmtId="0" fontId="16" fillId="0" borderId="0" xfId="0" applyFont="1"/>
    <xf numFmtId="168" fontId="29" fillId="40" borderId="14" xfId="65">
      <alignment horizontal="left" vertical="top" wrapText="1"/>
    </xf>
    <xf numFmtId="0" fontId="0" fillId="37" borderId="10" xfId="54" applyFont="1">
      <alignment horizontal="left" vertical="top" wrapText="1"/>
      <protection locked="0"/>
    </xf>
    <xf numFmtId="0" fontId="0" fillId="37" borderId="10" xfId="66" applyFont="1">
      <alignment horizontal="left" vertical="top" wrapText="1"/>
    </xf>
    <xf numFmtId="49" fontId="0" fillId="39" borderId="10" xfId="48" applyNumberFormat="1" applyFont="1">
      <protection locked="0"/>
    </xf>
    <xf numFmtId="0" fontId="0" fillId="0" borderId="10" xfId="0" applyBorder="1"/>
    <xf numFmtId="0" fontId="21" fillId="34" borderId="0" xfId="50" applyAlignment="1"/>
    <xf numFmtId="0" fontId="0" fillId="0" borderId="0" xfId="0" applyAlignment="1">
      <alignment horizontal="center"/>
    </xf>
    <xf numFmtId="0" fontId="0"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xf>
    <xf numFmtId="0" fontId="16" fillId="0" borderId="0" xfId="0" applyFont="1" applyAlignment="1">
      <alignment horizontal="right"/>
    </xf>
    <xf numFmtId="0" fontId="0" fillId="39" borderId="10" xfId="48" applyFont="1" applyAlignment="1">
      <alignment horizontal="left"/>
      <protection locked="0"/>
    </xf>
    <xf numFmtId="0" fontId="0" fillId="38" borderId="10" xfId="47" applyFont="1" applyAlignment="1">
      <alignment horizontal="left"/>
      <protection locked="0"/>
    </xf>
    <xf numFmtId="0" fontId="69" fillId="0" borderId="0" xfId="60" applyFont="1" applyAlignment="1">
      <alignment horizontal="right"/>
    </xf>
    <xf numFmtId="0" fontId="0" fillId="0" borderId="0" xfId="0" applyAlignment="1">
      <alignment horizontal="right"/>
    </xf>
    <xf numFmtId="0" fontId="0" fillId="41" borderId="0" xfId="0" applyFill="1" applyAlignment="1">
      <alignment textRotation="90"/>
    </xf>
    <xf numFmtId="0" fontId="34" fillId="0" borderId="0" xfId="0" applyFont="1" applyBorder="1" applyAlignment="1">
      <alignment vertical="top" wrapText="1"/>
    </xf>
    <xf numFmtId="0" fontId="43" fillId="0" borderId="25" xfId="0" applyFont="1" applyBorder="1" applyAlignment="1">
      <alignment horizontal="left" vertical="top" wrapText="1"/>
    </xf>
    <xf numFmtId="0" fontId="43" fillId="0" borderId="0" xfId="0" applyFont="1" applyBorder="1" applyAlignment="1">
      <alignment horizontal="left" vertical="top" wrapText="1"/>
    </xf>
    <xf numFmtId="0" fontId="43" fillId="0" borderId="0" xfId="0" applyFont="1" applyBorder="1" applyAlignment="1">
      <alignment vertical="top" wrapText="1"/>
    </xf>
    <xf numFmtId="0" fontId="43" fillId="0" borderId="29" xfId="0" applyFont="1" applyBorder="1" applyAlignment="1">
      <alignment horizontal="left" vertical="top" wrapText="1"/>
    </xf>
    <xf numFmtId="0" fontId="0" fillId="0" borderId="0" xfId="0" applyAlignment="1">
      <alignment horizontal="left" vertical="top"/>
    </xf>
    <xf numFmtId="0" fontId="16" fillId="0" borderId="10" xfId="0" applyFont="1" applyBorder="1" applyAlignment="1">
      <alignment horizontal="center"/>
    </xf>
    <xf numFmtId="49" fontId="0" fillId="39" borderId="10" xfId="48" applyNumberFormat="1" applyFont="1" applyAlignment="1">
      <protection locked="0"/>
    </xf>
    <xf numFmtId="0" fontId="41" fillId="0" borderId="0" xfId="0" applyFont="1" applyAlignment="1">
      <alignment horizontal="left" vertical="center"/>
    </xf>
    <xf numFmtId="0" fontId="16" fillId="0" borderId="12" xfId="0" applyFont="1" applyBorder="1" applyAlignment="1">
      <alignment horizontal="center"/>
    </xf>
    <xf numFmtId="0" fontId="54" fillId="0" borderId="10" xfId="0" applyFont="1" applyBorder="1" applyAlignment="1" applyProtection="1">
      <alignment vertical="center" wrapText="1"/>
    </xf>
    <xf numFmtId="0" fontId="54" fillId="41" borderId="16" xfId="0" applyFont="1" applyFill="1" applyBorder="1" applyAlignment="1" applyProtection="1">
      <alignment vertical="center" wrapText="1"/>
    </xf>
    <xf numFmtId="0" fontId="54" fillId="41" borderId="17" xfId="0" applyFont="1" applyFill="1" applyBorder="1" applyAlignment="1" applyProtection="1">
      <alignment vertical="center" wrapText="1"/>
    </xf>
    <xf numFmtId="0" fontId="63" fillId="0" borderId="36" xfId="0" applyFont="1" applyBorder="1" applyAlignment="1" applyProtection="1">
      <alignment horizontal="center" vertical="center" wrapText="1"/>
    </xf>
    <xf numFmtId="0" fontId="63" fillId="0" borderId="54" xfId="0" applyFont="1" applyBorder="1" applyAlignment="1" applyProtection="1">
      <alignment horizontal="center" vertical="center" wrapText="1"/>
    </xf>
    <xf numFmtId="0" fontId="0" fillId="0" borderId="10" xfId="0" applyBorder="1" applyAlignment="1">
      <alignment horizontal="center" vertical="center"/>
    </xf>
    <xf numFmtId="0" fontId="19" fillId="0" borderId="10" xfId="0" applyFont="1" applyBorder="1" applyAlignment="1">
      <alignment horizontal="center" vertical="center" wrapText="1"/>
    </xf>
    <xf numFmtId="0" fontId="30" fillId="0" borderId="10" xfId="0" applyFont="1" applyBorder="1" applyAlignment="1">
      <alignment horizontal="center" vertical="top" wrapText="1"/>
    </xf>
    <xf numFmtId="0" fontId="23" fillId="0" borderId="0" xfId="0" applyFont="1" applyAlignment="1">
      <alignment horizontal="left" vertical="top" wrapText="1"/>
    </xf>
    <xf numFmtId="0" fontId="0" fillId="0" borderId="0" xfId="0" applyFont="1" applyAlignment="1">
      <alignment horizontal="left" vertical="top" wrapText="1"/>
    </xf>
    <xf numFmtId="0" fontId="21" fillId="34" borderId="0" xfId="50" applyAlignment="1"/>
    <xf numFmtId="0" fontId="0" fillId="0" borderId="0" xfId="0" applyAlignment="1">
      <alignment horizontal="left" vertical="top" wrapText="1"/>
    </xf>
    <xf numFmtId="0" fontId="0" fillId="0" borderId="0" xfId="0" applyAlignment="1">
      <alignment horizontal="center"/>
    </xf>
    <xf numFmtId="0" fontId="21" fillId="34" borderId="0" xfId="50" applyAlignment="1">
      <alignment horizontal="right"/>
    </xf>
    <xf numFmtId="14" fontId="21" fillId="34" borderId="22" xfId="50" applyNumberFormat="1" applyBorder="1" applyAlignment="1">
      <alignment horizontal="left"/>
    </xf>
    <xf numFmtId="0" fontId="0" fillId="0" borderId="0" xfId="0" applyAlignment="1">
      <alignment horizontal="left"/>
    </xf>
    <xf numFmtId="0" fontId="45" fillId="0" borderId="0" xfId="0" applyFont="1" applyAlignment="1">
      <alignment horizontal="left" vertical="top" wrapText="1"/>
    </xf>
    <xf numFmtId="0" fontId="44" fillId="34" borderId="0" xfId="50" applyFont="1" applyAlignment="1" applyProtection="1">
      <protection locked="0"/>
    </xf>
    <xf numFmtId="0" fontId="46" fillId="0" borderId="0" xfId="57" applyFont="1" applyAlignment="1" applyProtection="1">
      <alignment horizontal="left"/>
      <protection locked="0"/>
    </xf>
    <xf numFmtId="0" fontId="23" fillId="0" borderId="0" xfId="0" applyFont="1" applyAlignment="1"/>
    <xf numFmtId="0" fontId="0" fillId="0" borderId="0" xfId="0" applyAlignment="1">
      <alignment wrapText="1"/>
    </xf>
    <xf numFmtId="0" fontId="16" fillId="0" borderId="0" xfId="0" applyFont="1" applyAlignment="1">
      <alignment horizontal="right"/>
    </xf>
    <xf numFmtId="0" fontId="0" fillId="0" borderId="0" xfId="0" applyAlignment="1">
      <alignment horizontal="right"/>
    </xf>
    <xf numFmtId="0" fontId="0" fillId="38" borderId="10" xfId="47" applyFont="1" applyAlignment="1">
      <alignment horizontal="left"/>
      <protection locked="0"/>
    </xf>
    <xf numFmtId="0" fontId="0" fillId="39" borderId="10" xfId="48" applyFont="1" applyAlignment="1">
      <alignment horizontal="left"/>
      <protection locked="0"/>
    </xf>
    <xf numFmtId="0" fontId="0" fillId="39" borderId="12" xfId="48" applyFont="1" applyBorder="1" applyAlignment="1">
      <alignment horizontal="left"/>
      <protection locked="0"/>
    </xf>
    <xf numFmtId="0" fontId="0" fillId="39" borderId="20" xfId="48" applyFont="1" applyBorder="1" applyAlignment="1">
      <alignment horizontal="left"/>
      <protection locked="0"/>
    </xf>
    <xf numFmtId="0" fontId="0" fillId="39" borderId="13" xfId="48" applyFont="1" applyBorder="1" applyAlignment="1">
      <alignment horizontal="left"/>
      <protection locked="0"/>
    </xf>
    <xf numFmtId="0" fontId="69" fillId="0" borderId="0" xfId="60" applyFont="1" applyAlignment="1">
      <alignment horizontal="right"/>
    </xf>
    <xf numFmtId="0" fontId="13" fillId="0" borderId="0" xfId="60" applyAlignment="1">
      <alignment horizontal="right"/>
    </xf>
    <xf numFmtId="0" fontId="0" fillId="38" borderId="12" xfId="47" applyFont="1" applyBorder="1" applyAlignment="1">
      <alignment horizontal="left"/>
      <protection locked="0"/>
    </xf>
    <xf numFmtId="0" fontId="0" fillId="38" borderId="20" xfId="47" applyFont="1" applyBorder="1" applyAlignment="1">
      <alignment horizontal="left"/>
      <protection locked="0"/>
    </xf>
    <xf numFmtId="0" fontId="0" fillId="38" borderId="13" xfId="47" applyFont="1" applyBorder="1" applyAlignment="1">
      <alignment horizontal="left"/>
      <protection locked="0"/>
    </xf>
    <xf numFmtId="0" fontId="16" fillId="0" borderId="21" xfId="0" applyFont="1" applyBorder="1" applyAlignment="1">
      <alignment horizontal="right"/>
    </xf>
    <xf numFmtId="0" fontId="16" fillId="0" borderId="23" xfId="0" applyFont="1" applyBorder="1" applyAlignment="1">
      <alignment horizontal="right"/>
    </xf>
    <xf numFmtId="0" fontId="0" fillId="38" borderId="10" xfId="47" applyFont="1" applyBorder="1" applyAlignment="1">
      <alignment horizontal="left"/>
      <protection locked="0"/>
    </xf>
    <xf numFmtId="0" fontId="16" fillId="0" borderId="0" xfId="0" applyFont="1" applyAlignment="1"/>
    <xf numFmtId="0" fontId="18" fillId="0" borderId="15" xfId="0" applyFont="1" applyBorder="1" applyAlignment="1">
      <alignment vertical="top" wrapText="1"/>
    </xf>
    <xf numFmtId="0" fontId="18" fillId="0" borderId="17" xfId="0" applyFont="1" applyBorder="1" applyAlignment="1">
      <alignment vertical="top" wrapText="1"/>
    </xf>
    <xf numFmtId="0" fontId="18" fillId="0" borderId="16" xfId="0" applyFont="1" applyBorder="1" applyAlignment="1">
      <alignment vertical="top" wrapText="1"/>
    </xf>
    <xf numFmtId="0" fontId="43" fillId="0" borderId="22" xfId="0" applyFont="1" applyBorder="1" applyAlignment="1">
      <alignment horizontal="left" vertical="top" wrapText="1"/>
    </xf>
    <xf numFmtId="0" fontId="43" fillId="0" borderId="0" xfId="0" applyFont="1" applyBorder="1" applyAlignment="1">
      <alignment horizontal="left" vertical="top" wrapText="1"/>
    </xf>
    <xf numFmtId="0" fontId="43" fillId="0" borderId="25" xfId="0" applyFont="1" applyBorder="1" applyAlignment="1">
      <alignment horizontal="left" vertical="top" wrapText="1"/>
    </xf>
    <xf numFmtId="0" fontId="43" fillId="0" borderId="29" xfId="0" applyFont="1" applyBorder="1" applyAlignment="1">
      <alignment horizontal="left" vertical="top" wrapText="1"/>
    </xf>
    <xf numFmtId="0" fontId="34" fillId="0" borderId="0" xfId="0" applyFont="1" applyBorder="1" applyAlignment="1">
      <alignment vertical="top" wrapText="1"/>
    </xf>
    <xf numFmtId="0" fontId="34" fillId="0" borderId="30" xfId="0" applyFont="1" applyBorder="1" applyAlignment="1">
      <alignment vertical="top" wrapText="1"/>
    </xf>
    <xf numFmtId="0" fontId="34" fillId="0" borderId="29" xfId="0" applyFont="1" applyBorder="1" applyAlignment="1">
      <alignment vertical="top" wrapText="1"/>
    </xf>
    <xf numFmtId="49" fontId="21" fillId="34" borderId="0" xfId="50" applyNumberFormat="1" applyAlignment="1"/>
    <xf numFmtId="0" fontId="47" fillId="0" borderId="0" xfId="0" applyFont="1" applyAlignment="1">
      <alignment horizontal="center" vertical="center" wrapText="1"/>
    </xf>
    <xf numFmtId="49" fontId="21" fillId="34" borderId="0" xfId="50" applyNumberFormat="1" applyBorder="1" applyAlignment="1"/>
    <xf numFmtId="0" fontId="34" fillId="41" borderId="0" xfId="0" applyFont="1" applyFill="1" applyBorder="1" applyAlignment="1">
      <alignment vertical="top" wrapText="1"/>
    </xf>
    <xf numFmtId="0" fontId="34" fillId="41" borderId="30" xfId="0" applyFont="1" applyFill="1" applyBorder="1" applyAlignment="1">
      <alignment vertical="top" wrapText="1"/>
    </xf>
    <xf numFmtId="0" fontId="34" fillId="0" borderId="25" xfId="0" applyFont="1" applyBorder="1" applyAlignment="1">
      <alignment vertical="top" wrapText="1"/>
    </xf>
    <xf numFmtId="168" fontId="29" fillId="40" borderId="14" xfId="65" applyAlignment="1">
      <alignment horizontal="left" vertical="top" wrapText="1"/>
    </xf>
    <xf numFmtId="0" fontId="0" fillId="41" borderId="0" xfId="0" applyFill="1" applyAlignment="1">
      <alignment textRotation="90"/>
    </xf>
    <xf numFmtId="0" fontId="43" fillId="41" borderId="0" xfId="0" applyFont="1" applyFill="1" applyBorder="1" applyAlignment="1">
      <alignment horizontal="left" vertical="top" wrapText="1"/>
    </xf>
    <xf numFmtId="0" fontId="0" fillId="0" borderId="0" xfId="0" applyAlignment="1">
      <alignment textRotation="90"/>
    </xf>
    <xf numFmtId="0" fontId="43" fillId="0" borderId="0" xfId="0" applyFont="1" applyBorder="1" applyAlignment="1">
      <alignment vertical="top" wrapText="1"/>
    </xf>
    <xf numFmtId="0" fontId="43" fillId="0" borderId="29" xfId="0" applyFont="1" applyBorder="1" applyAlignment="1">
      <alignment vertical="top" wrapText="1"/>
    </xf>
    <xf numFmtId="0" fontId="0" fillId="37" borderId="15" xfId="54" applyFont="1" applyBorder="1" applyAlignment="1">
      <alignment horizontal="left" vertical="top" wrapText="1"/>
      <protection locked="0"/>
    </xf>
    <xf numFmtId="0" fontId="0" fillId="37" borderId="17" xfId="54" applyFont="1" applyBorder="1" applyAlignment="1">
      <alignment horizontal="left" vertical="top" wrapText="1"/>
      <protection locked="0"/>
    </xf>
    <xf numFmtId="0" fontId="0" fillId="37" borderId="16" xfId="54" applyFont="1" applyBorder="1" applyAlignment="1">
      <alignment horizontal="left" vertical="top" wrapText="1"/>
      <protection locked="0"/>
    </xf>
    <xf numFmtId="0" fontId="0" fillId="37" borderId="77" xfId="54" applyFont="1" applyBorder="1" applyAlignment="1">
      <alignment horizontal="left" vertical="top" wrapText="1"/>
      <protection locked="0"/>
    </xf>
    <xf numFmtId="0" fontId="0" fillId="37" borderId="79" xfId="54" applyFont="1" applyBorder="1" applyAlignment="1">
      <alignment horizontal="left" vertical="top" wrapText="1"/>
      <protection locked="0"/>
    </xf>
    <xf numFmtId="0" fontId="50" fillId="34" borderId="34" xfId="63" applyFont="1" applyBorder="1" applyAlignment="1">
      <alignment horizontal="center" vertical="center"/>
    </xf>
    <xf numFmtId="0" fontId="51" fillId="34" borderId="35" xfId="63" applyFont="1" applyBorder="1" applyAlignment="1">
      <alignment horizontal="center" vertical="center"/>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8" xfId="0" applyBorder="1" applyAlignment="1">
      <alignment horizontal="center"/>
    </xf>
    <xf numFmtId="0" fontId="0" fillId="0" borderId="0" xfId="0" applyBorder="1" applyAlignment="1">
      <alignment horizontal="center"/>
    </xf>
    <xf numFmtId="0" fontId="0" fillId="0" borderId="27"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24" fillId="34" borderId="34" xfId="63" applyBorder="1" applyAlignment="1">
      <alignment vertical="center"/>
    </xf>
    <xf numFmtId="0" fontId="24" fillId="34" borderId="35" xfId="63" applyBorder="1" applyAlignment="1">
      <alignment vertical="center"/>
    </xf>
    <xf numFmtId="0" fontId="24" fillId="34" borderId="18" xfId="63" applyAlignment="1">
      <alignment vertical="center" wrapText="1"/>
    </xf>
    <xf numFmtId="0" fontId="24" fillId="34" borderId="0" xfId="63" applyBorder="1" applyAlignment="1">
      <alignment vertical="center"/>
    </xf>
    <xf numFmtId="0" fontId="24" fillId="34" borderId="19" xfId="63" applyBorder="1" applyAlignment="1">
      <alignment vertical="center"/>
    </xf>
    <xf numFmtId="0" fontId="24" fillId="34" borderId="18" xfId="63" applyBorder="1" applyAlignment="1">
      <alignment vertical="center"/>
    </xf>
    <xf numFmtId="0" fontId="24" fillId="34" borderId="18" xfId="63" applyAlignment="1">
      <alignment vertical="center"/>
    </xf>
    <xf numFmtId="0" fontId="16" fillId="0" borderId="13" xfId="0" applyFont="1" applyBorder="1" applyAlignment="1">
      <alignment horizontal="right" vertical="top"/>
    </xf>
    <xf numFmtId="0" fontId="16" fillId="0" borderId="10" xfId="0" applyFont="1" applyBorder="1" applyAlignment="1">
      <alignment horizontal="right" vertical="top"/>
    </xf>
    <xf numFmtId="0" fontId="24" fillId="34" borderId="61" xfId="63" applyBorder="1" applyAlignment="1">
      <alignment vertical="center"/>
    </xf>
    <xf numFmtId="0" fontId="18" fillId="0" borderId="28" xfId="0" applyFont="1" applyBorder="1" applyAlignment="1">
      <alignment horizontal="center" vertical="center" wrapText="1"/>
    </xf>
    <xf numFmtId="0" fontId="18" fillId="0" borderId="27" xfId="0" applyFont="1" applyBorder="1" applyAlignment="1">
      <alignment horizontal="center" vertical="center" wrapText="1"/>
    </xf>
    <xf numFmtId="0" fontId="18" fillId="0" borderId="24" xfId="0" applyFont="1" applyBorder="1" applyAlignment="1">
      <alignment horizontal="center" vertical="center" wrapText="1"/>
    </xf>
    <xf numFmtId="0" fontId="18" fillId="0" borderId="26" xfId="0" applyFont="1" applyBorder="1" applyAlignment="1">
      <alignment horizontal="center" vertical="center" wrapText="1"/>
    </xf>
    <xf numFmtId="0" fontId="0" fillId="37" borderId="10" xfId="54" applyFont="1" applyAlignment="1">
      <alignment horizontal="left" vertical="top" wrapText="1"/>
      <protection locked="0"/>
    </xf>
    <xf numFmtId="0" fontId="0" fillId="41" borderId="0" xfId="0" applyNumberFormat="1" applyFill="1" applyAlignment="1">
      <alignment textRotation="90"/>
    </xf>
    <xf numFmtId="0" fontId="0" fillId="41" borderId="27" xfId="0" applyFill="1" applyBorder="1" applyAlignment="1">
      <alignment textRotation="90"/>
    </xf>
    <xf numFmtId="0" fontId="0" fillId="41" borderId="0" xfId="0" applyFill="1" applyAlignment="1">
      <alignment horizontal="center" vertical="center" textRotation="90"/>
    </xf>
    <xf numFmtId="0" fontId="0" fillId="0" borderId="10" xfId="0" applyBorder="1" applyAlignment="1">
      <alignment wrapText="1"/>
    </xf>
    <xf numFmtId="0" fontId="0" fillId="37" borderId="10" xfId="66" applyFont="1" applyAlignment="1">
      <alignment horizontal="left" vertical="top" wrapText="1"/>
    </xf>
    <xf numFmtId="0" fontId="38" fillId="0" borderId="15" xfId="0" applyFont="1" applyBorder="1" applyAlignment="1">
      <alignment horizontal="center" vertical="center" wrapText="1"/>
    </xf>
    <xf numFmtId="0" fontId="38" fillId="0" borderId="16" xfId="0" applyFont="1" applyBorder="1" applyAlignment="1">
      <alignment horizontal="center" vertical="center" wrapText="1"/>
    </xf>
    <xf numFmtId="168" fontId="29" fillId="40" borderId="14" xfId="65" applyBorder="1" applyAlignment="1">
      <alignment horizontal="center" vertical="center" wrapText="1"/>
    </xf>
    <xf numFmtId="49" fontId="0" fillId="39" borderId="12" xfId="48" applyNumberFormat="1" applyFont="1" applyBorder="1" applyAlignment="1">
      <protection locked="0"/>
    </xf>
    <xf numFmtId="49" fontId="0" fillId="39" borderId="13" xfId="48" applyNumberFormat="1" applyFont="1" applyBorder="1" applyAlignment="1">
      <protection locked="0"/>
    </xf>
    <xf numFmtId="0" fontId="0" fillId="41" borderId="0" xfId="0" applyFill="1" applyBorder="1" applyAlignment="1">
      <alignment horizontal="left" vertical="top" wrapText="1" indent="1"/>
    </xf>
    <xf numFmtId="0" fontId="0" fillId="35" borderId="10" xfId="64" applyFont="1" applyAlignment="1">
      <alignment horizontal="center" vertical="center"/>
    </xf>
    <xf numFmtId="0" fontId="69" fillId="0" borderId="0" xfId="60" applyFont="1" applyBorder="1" applyAlignment="1">
      <alignment vertical="center"/>
    </xf>
    <xf numFmtId="0" fontId="13" fillId="0" borderId="0" xfId="60" applyBorder="1" applyAlignment="1">
      <alignment vertical="center"/>
    </xf>
    <xf numFmtId="49" fontId="0" fillId="38" borderId="21" xfId="47" applyNumberFormat="1" applyFont="1" applyBorder="1" applyAlignment="1">
      <alignment horizontal="left" vertical="top"/>
      <protection locked="0"/>
    </xf>
    <xf numFmtId="49" fontId="0" fillId="38" borderId="23" xfId="47" applyNumberFormat="1" applyFont="1" applyBorder="1" applyAlignment="1">
      <alignment horizontal="left" vertical="top"/>
      <protection locked="0"/>
    </xf>
    <xf numFmtId="49" fontId="0" fillId="38" borderId="24" xfId="47" applyNumberFormat="1" applyFont="1" applyBorder="1" applyAlignment="1">
      <alignment horizontal="left" vertical="top"/>
      <protection locked="0"/>
    </xf>
    <xf numFmtId="49" fontId="0" fillId="38" borderId="26" xfId="47" applyNumberFormat="1" applyFont="1" applyBorder="1" applyAlignment="1">
      <alignment horizontal="left" vertical="top"/>
      <protection locked="0"/>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16" fillId="0" borderId="0" xfId="0" applyFont="1" applyBorder="1" applyAlignment="1">
      <alignment horizontal="center" vertical="center" wrapText="1"/>
    </xf>
    <xf numFmtId="0" fontId="0" fillId="0" borderId="0" xfId="0" applyAlignment="1">
      <alignment horizontal="center" vertical="center"/>
    </xf>
    <xf numFmtId="0" fontId="0" fillId="0" borderId="0" xfId="0" applyAlignment="1">
      <alignment horizontal="left" vertical="top"/>
    </xf>
    <xf numFmtId="0" fontId="0" fillId="0" borderId="0" xfId="0" applyFill="1" applyAlignment="1">
      <alignment horizontal="left" vertical="top"/>
    </xf>
    <xf numFmtId="0" fontId="16" fillId="0" borderId="0" xfId="0" applyFont="1" applyAlignment="1">
      <alignment horizontal="left"/>
    </xf>
    <xf numFmtId="0" fontId="40" fillId="37" borderId="10" xfId="66" applyFont="1" applyAlignment="1">
      <alignment horizontal="left" vertical="top" wrapText="1"/>
    </xf>
    <xf numFmtId="49" fontId="0" fillId="39" borderId="10" xfId="48" applyNumberFormat="1" applyFont="1" applyAlignment="1">
      <protection locked="0"/>
    </xf>
    <xf numFmtId="0" fontId="0" fillId="0" borderId="0" xfId="0" applyAlignment="1">
      <alignment horizontal="center" wrapText="1"/>
    </xf>
    <xf numFmtId="0" fontId="41" fillId="0" borderId="0" xfId="0" applyFont="1" applyAlignment="1">
      <alignment horizontal="left" vertical="center"/>
    </xf>
    <xf numFmtId="0" fontId="0" fillId="0" borderId="0" xfId="0" applyAlignment="1">
      <alignment horizontal="left" wrapText="1" indent="1"/>
    </xf>
    <xf numFmtId="0" fontId="0" fillId="41" borderId="0" xfId="0" applyFill="1" applyBorder="1" applyAlignment="1">
      <alignment horizontal="left" vertical="center" wrapText="1" indent="1"/>
    </xf>
    <xf numFmtId="0" fontId="0" fillId="41" borderId="0" xfId="0" applyFill="1" applyBorder="1" applyAlignment="1">
      <alignment horizontal="left" wrapText="1" indent="1"/>
    </xf>
    <xf numFmtId="0" fontId="16" fillId="0" borderId="10" xfId="0" applyFont="1" applyBorder="1" applyAlignment="1">
      <alignment horizontal="center"/>
    </xf>
    <xf numFmtId="0" fontId="16" fillId="0" borderId="0" xfId="0" applyFont="1" applyBorder="1" applyAlignment="1">
      <alignment horizontal="right" vertical="top"/>
    </xf>
    <xf numFmtId="0" fontId="16" fillId="0" borderId="0" xfId="0" applyFont="1" applyAlignment="1">
      <alignment horizontal="right" vertical="center" wrapText="1"/>
    </xf>
    <xf numFmtId="0" fontId="16" fillId="0" borderId="0" xfId="0" applyFont="1" applyAlignment="1">
      <alignment horizontal="right" vertical="center"/>
    </xf>
    <xf numFmtId="49" fontId="0" fillId="38" borderId="21" xfId="47" applyNumberFormat="1" applyFont="1" applyBorder="1" applyAlignment="1">
      <alignment horizontal="left" vertical="top" wrapText="1"/>
      <protection locked="0"/>
    </xf>
    <xf numFmtId="49" fontId="0" fillId="38" borderId="22" xfId="47" applyNumberFormat="1" applyFont="1" applyBorder="1" applyAlignment="1">
      <alignment horizontal="left" vertical="top" wrapText="1"/>
      <protection locked="0"/>
    </xf>
    <xf numFmtId="49" fontId="0" fillId="38" borderId="23" xfId="47" applyNumberFormat="1" applyFont="1" applyBorder="1" applyAlignment="1">
      <alignment horizontal="left" vertical="top" wrapText="1"/>
      <protection locked="0"/>
    </xf>
    <xf numFmtId="49" fontId="0" fillId="38" borderId="28" xfId="47" applyNumberFormat="1" applyFont="1" applyBorder="1" applyAlignment="1">
      <alignment horizontal="left" vertical="top" wrapText="1"/>
      <protection locked="0"/>
    </xf>
    <xf numFmtId="49" fontId="0" fillId="38" borderId="0" xfId="47" applyNumberFormat="1" applyFont="1" applyBorder="1" applyAlignment="1">
      <alignment horizontal="left" vertical="top" wrapText="1"/>
      <protection locked="0"/>
    </xf>
    <xf numFmtId="49" fontId="0" fillId="38" borderId="27" xfId="47" applyNumberFormat="1" applyFont="1" applyBorder="1" applyAlignment="1">
      <alignment horizontal="left" vertical="top" wrapText="1"/>
      <protection locked="0"/>
    </xf>
    <xf numFmtId="49" fontId="0" fillId="38" borderId="24" xfId="47" applyNumberFormat="1" applyFont="1" applyBorder="1" applyAlignment="1">
      <alignment horizontal="left" vertical="top" wrapText="1"/>
      <protection locked="0"/>
    </xf>
    <xf numFmtId="49" fontId="0" fillId="38" borderId="25" xfId="47" applyNumberFormat="1" applyFont="1" applyBorder="1" applyAlignment="1">
      <alignment horizontal="left" vertical="top" wrapText="1"/>
      <protection locked="0"/>
    </xf>
    <xf numFmtId="49" fontId="0" fillId="38" borderId="26" xfId="47" applyNumberFormat="1" applyFont="1" applyBorder="1" applyAlignment="1">
      <alignment horizontal="left" vertical="top" wrapText="1"/>
      <protection locked="0"/>
    </xf>
    <xf numFmtId="0" fontId="16" fillId="0" borderId="12" xfId="0" applyFont="1" applyBorder="1" applyAlignment="1">
      <alignment horizontal="center"/>
    </xf>
    <xf numFmtId="0" fontId="16" fillId="0" borderId="13" xfId="0" applyFont="1" applyBorder="1" applyAlignment="1">
      <alignment horizontal="center"/>
    </xf>
    <xf numFmtId="0" fontId="0" fillId="0" borderId="10" xfId="0" applyBorder="1" applyAlignment="1"/>
    <xf numFmtId="49" fontId="0" fillId="38" borderId="21" xfId="47" applyNumberFormat="1" applyFont="1" applyBorder="1" applyAlignment="1">
      <alignment horizontal="center"/>
      <protection locked="0"/>
    </xf>
    <xf numFmtId="49" fontId="0" fillId="38" borderId="23" xfId="47" applyNumberFormat="1" applyFont="1" applyBorder="1" applyAlignment="1">
      <alignment horizontal="center"/>
      <protection locked="0"/>
    </xf>
    <xf numFmtId="49" fontId="0" fillId="38" borderId="24" xfId="47" applyNumberFormat="1" applyFont="1" applyBorder="1" applyAlignment="1">
      <alignment horizontal="center"/>
      <protection locked="0"/>
    </xf>
    <xf numFmtId="49" fontId="0" fillId="38" borderId="26" xfId="47" applyNumberFormat="1" applyFont="1" applyBorder="1" applyAlignment="1">
      <alignment horizontal="center"/>
      <protection locked="0"/>
    </xf>
    <xf numFmtId="49" fontId="0" fillId="38" borderId="21" xfId="47" applyNumberFormat="1" applyFont="1" applyBorder="1" applyAlignment="1">
      <alignment horizontal="center" wrapText="1"/>
      <protection locked="0"/>
    </xf>
    <xf numFmtId="49" fontId="0" fillId="38" borderId="22" xfId="47" applyNumberFormat="1" applyFont="1" applyBorder="1" applyAlignment="1">
      <alignment horizontal="center" wrapText="1"/>
      <protection locked="0"/>
    </xf>
    <xf numFmtId="49" fontId="0" fillId="38" borderId="23" xfId="47" applyNumberFormat="1" applyFont="1" applyBorder="1" applyAlignment="1">
      <alignment horizontal="center" wrapText="1"/>
      <protection locked="0"/>
    </xf>
    <xf numFmtId="49" fontId="0" fillId="38" borderId="28" xfId="47" applyNumberFormat="1" applyFont="1" applyBorder="1" applyAlignment="1">
      <alignment horizontal="center" wrapText="1"/>
      <protection locked="0"/>
    </xf>
    <xf numFmtId="49" fontId="0" fillId="38" borderId="0" xfId="47" applyNumberFormat="1" applyFont="1" applyBorder="1" applyAlignment="1">
      <alignment horizontal="center" wrapText="1"/>
      <protection locked="0"/>
    </xf>
    <xf numFmtId="49" fontId="0" fillId="38" borderId="27" xfId="47" applyNumberFormat="1" applyFont="1" applyBorder="1" applyAlignment="1">
      <alignment horizontal="center" wrapText="1"/>
      <protection locked="0"/>
    </xf>
    <xf numFmtId="49" fontId="0" fillId="38" borderId="24" xfId="47" applyNumberFormat="1" applyFont="1" applyBorder="1" applyAlignment="1">
      <alignment horizontal="center" wrapText="1"/>
      <protection locked="0"/>
    </xf>
    <xf numFmtId="49" fontId="0" fillId="38" borderId="25" xfId="47" applyNumberFormat="1" applyFont="1" applyBorder="1" applyAlignment="1">
      <alignment horizontal="center" wrapText="1"/>
      <protection locked="0"/>
    </xf>
    <xf numFmtId="49" fontId="0" fillId="38" borderId="26" xfId="47" applyNumberFormat="1" applyFont="1" applyBorder="1" applyAlignment="1">
      <alignment horizontal="center" wrapText="1"/>
      <protection locked="0"/>
    </xf>
    <xf numFmtId="0" fontId="42" fillId="0" borderId="0" xfId="54" applyFont="1" applyFill="1" applyBorder="1" applyAlignment="1">
      <alignment horizontal="center" vertical="top" wrapText="1"/>
      <protection locked="0"/>
    </xf>
    <xf numFmtId="0" fontId="0" fillId="43" borderId="21" xfId="0" applyFill="1" applyBorder="1" applyAlignment="1" applyProtection="1">
      <alignment wrapText="1"/>
      <protection locked="0"/>
    </xf>
    <xf numFmtId="0" fontId="0" fillId="43" borderId="22" xfId="0" applyFill="1" applyBorder="1" applyAlignment="1" applyProtection="1">
      <alignment wrapText="1"/>
      <protection locked="0"/>
    </xf>
    <xf numFmtId="0" fontId="0" fillId="43" borderId="23" xfId="0" applyFill="1" applyBorder="1" applyAlignment="1" applyProtection="1">
      <alignment wrapText="1"/>
      <protection locked="0"/>
    </xf>
    <xf numFmtId="0" fontId="0" fillId="43" borderId="28" xfId="0" applyFill="1" applyBorder="1" applyAlignment="1" applyProtection="1">
      <alignment wrapText="1"/>
      <protection locked="0"/>
    </xf>
    <xf numFmtId="0" fontId="0" fillId="43" borderId="0" xfId="0" applyFill="1" applyBorder="1" applyAlignment="1" applyProtection="1">
      <alignment wrapText="1"/>
      <protection locked="0"/>
    </xf>
    <xf numFmtId="0" fontId="0" fillId="43" borderId="27" xfId="0" applyFill="1" applyBorder="1" applyAlignment="1" applyProtection="1">
      <alignment wrapText="1"/>
      <protection locked="0"/>
    </xf>
    <xf numFmtId="0" fontId="0" fillId="43" borderId="24" xfId="0" applyFill="1" applyBorder="1" applyAlignment="1" applyProtection="1">
      <alignment wrapText="1"/>
      <protection locked="0"/>
    </xf>
    <xf numFmtId="0" fontId="0" fillId="43" borderId="25" xfId="0" applyFill="1" applyBorder="1" applyAlignment="1" applyProtection="1">
      <alignment wrapText="1"/>
      <protection locked="0"/>
    </xf>
    <xf numFmtId="0" fontId="0" fillId="43" borderId="26" xfId="0" applyFill="1" applyBorder="1" applyAlignment="1" applyProtection="1">
      <alignment wrapText="1"/>
      <protection locked="0"/>
    </xf>
    <xf numFmtId="0" fontId="16" fillId="0" borderId="0" xfId="0" applyFont="1" applyAlignment="1">
      <alignment horizontal="center" vertical="top" wrapText="1"/>
    </xf>
    <xf numFmtId="0" fontId="37" fillId="37" borderId="44" xfId="57" applyFill="1" applyBorder="1" applyAlignment="1" applyProtection="1">
      <alignment horizontal="center"/>
      <protection locked="0"/>
    </xf>
    <xf numFmtId="0" fontId="37" fillId="37" borderId="45" xfId="57" applyFill="1" applyBorder="1" applyAlignment="1" applyProtection="1">
      <alignment horizontal="center"/>
      <protection locked="0"/>
    </xf>
    <xf numFmtId="0" fontId="37" fillId="37" borderId="46" xfId="57" applyFill="1" applyBorder="1" applyAlignment="1" applyProtection="1">
      <alignment horizontal="center"/>
      <protection locked="0"/>
    </xf>
    <xf numFmtId="0" fontId="26" fillId="0" borderId="0" xfId="0" applyFont="1" applyAlignment="1">
      <alignment horizontal="center" vertical="center"/>
    </xf>
    <xf numFmtId="0" fontId="26" fillId="0" borderId="25" xfId="0" applyFont="1" applyBorder="1" applyAlignment="1">
      <alignment horizontal="center" vertical="center" wrapText="1"/>
    </xf>
    <xf numFmtId="0" fontId="26" fillId="0" borderId="12" xfId="0" applyFont="1" applyBorder="1" applyAlignment="1">
      <alignment horizontal="center" vertical="center" wrapText="1"/>
    </xf>
    <xf numFmtId="0" fontId="26" fillId="0" borderId="13" xfId="0" applyFont="1" applyBorder="1" applyAlignment="1">
      <alignment horizontal="center" vertical="center" wrapText="1"/>
    </xf>
    <xf numFmtId="0" fontId="26" fillId="0" borderId="10" xfId="0" applyFont="1" applyBorder="1" applyAlignment="1">
      <alignment horizontal="center" vertical="center"/>
    </xf>
    <xf numFmtId="0" fontId="27" fillId="0" borderId="0" xfId="0" applyFont="1" applyAlignment="1">
      <alignment vertical="center" wrapText="1"/>
    </xf>
    <xf numFmtId="0" fontId="27" fillId="0" borderId="12" xfId="0" applyFont="1" applyBorder="1" applyAlignment="1">
      <alignment horizontal="center" vertical="center"/>
    </xf>
    <xf numFmtId="0" fontId="27" fillId="0" borderId="13" xfId="0" applyFont="1" applyBorder="1" applyAlignment="1">
      <alignment horizontal="center" vertical="center"/>
    </xf>
    <xf numFmtId="0" fontId="27" fillId="0" borderId="10" xfId="0" applyFont="1" applyBorder="1" applyAlignment="1">
      <alignment horizontal="center" vertical="center"/>
    </xf>
    <xf numFmtId="0" fontId="0" fillId="0" borderId="22" xfId="0" applyBorder="1" applyAlignment="1">
      <alignment horizontal="left" vertical="top" wrapText="1"/>
    </xf>
    <xf numFmtId="0" fontId="49" fillId="0" borderId="71" xfId="0" applyFont="1" applyBorder="1" applyAlignment="1" applyProtection="1">
      <alignment horizontal="justify" vertical="top" wrapText="1"/>
    </xf>
    <xf numFmtId="0" fontId="49" fillId="0" borderId="72" xfId="0" applyFont="1" applyBorder="1" applyAlignment="1" applyProtection="1">
      <alignment horizontal="justify" vertical="top" wrapText="1"/>
    </xf>
    <xf numFmtId="0" fontId="27" fillId="0" borderId="0" xfId="0" applyFont="1" applyAlignment="1">
      <alignment horizontal="left" vertical="top" wrapText="1"/>
    </xf>
    <xf numFmtId="0" fontId="27" fillId="0" borderId="0" xfId="0" applyFont="1" applyAlignment="1">
      <alignment horizontal="left" vertical="center"/>
    </xf>
    <xf numFmtId="0" fontId="26" fillId="0" borderId="42" xfId="0" applyFont="1" applyBorder="1" applyAlignment="1">
      <alignment horizontal="center" vertical="center"/>
    </xf>
    <xf numFmtId="0" fontId="54" fillId="0" borderId="0" xfId="0" applyFont="1" applyBorder="1" applyAlignment="1" applyProtection="1">
      <alignment vertical="center" wrapText="1"/>
    </xf>
    <xf numFmtId="0" fontId="16" fillId="0" borderId="0" xfId="0" applyFont="1" applyAlignment="1" applyProtection="1">
      <alignment horizontal="center" vertical="center" wrapText="1"/>
    </xf>
    <xf numFmtId="0" fontId="16" fillId="0" borderId="0" xfId="0" applyFont="1" applyAlignment="1" applyProtection="1">
      <alignment horizontal="center" vertical="center"/>
    </xf>
    <xf numFmtId="0" fontId="16" fillId="0" borderId="0" xfId="0" applyFont="1" applyBorder="1" applyAlignment="1" applyProtection="1">
      <alignment horizontal="center" vertical="center"/>
    </xf>
    <xf numFmtId="0" fontId="54" fillId="0" borderId="10" xfId="0" applyFont="1" applyBorder="1" applyAlignment="1" applyProtection="1">
      <alignment vertical="center" wrapText="1"/>
    </xf>
    <xf numFmtId="0" fontId="54" fillId="41" borderId="10" xfId="0" applyFont="1" applyFill="1" applyBorder="1" applyAlignment="1" applyProtection="1">
      <alignment vertical="center" wrapText="1"/>
    </xf>
    <xf numFmtId="0" fontId="54" fillId="41" borderId="16" xfId="0" applyFont="1" applyFill="1" applyBorder="1" applyAlignment="1" applyProtection="1">
      <alignment vertical="center" wrapText="1"/>
    </xf>
    <xf numFmtId="0" fontId="54" fillId="41" borderId="17" xfId="0" applyFont="1" applyFill="1" applyBorder="1" applyAlignment="1" applyProtection="1">
      <alignment vertical="center" wrapText="1"/>
    </xf>
    <xf numFmtId="0" fontId="60" fillId="0" borderId="0" xfId="0" applyFont="1" applyAlignment="1" applyProtection="1">
      <alignment horizontal="left" vertical="center" wrapText="1" indent="1"/>
    </xf>
    <xf numFmtId="0" fontId="36" fillId="0" borderId="0" xfId="0" applyFont="1" applyBorder="1" applyAlignment="1" applyProtection="1">
      <alignment horizontal="left" vertical="center" wrapText="1" indent="1"/>
    </xf>
    <xf numFmtId="0" fontId="47" fillId="0" borderId="0" xfId="0" applyFont="1" applyAlignment="1" applyProtection="1">
      <alignment vertical="center" wrapText="1"/>
    </xf>
    <xf numFmtId="0" fontId="26" fillId="0" borderId="0" xfId="0" applyFont="1" applyAlignment="1" applyProtection="1">
      <alignment horizontal="center" vertical="center" wrapText="1"/>
    </xf>
    <xf numFmtId="0" fontId="26" fillId="0" borderId="0" xfId="0" applyFont="1" applyBorder="1" applyAlignment="1" applyProtection="1">
      <alignment horizontal="center" vertical="center" wrapText="1"/>
    </xf>
    <xf numFmtId="0" fontId="55" fillId="0" borderId="47" xfId="0" applyFont="1" applyBorder="1" applyAlignment="1" applyProtection="1">
      <alignment horizontal="center" vertical="center" wrapText="1"/>
    </xf>
    <xf numFmtId="0" fontId="55" fillId="0" borderId="51" xfId="0" applyFont="1" applyBorder="1" applyAlignment="1" applyProtection="1">
      <alignment horizontal="center" vertical="center" wrapText="1"/>
    </xf>
    <xf numFmtId="0" fontId="55" fillId="0" borderId="53" xfId="0" applyFont="1" applyBorder="1" applyAlignment="1" applyProtection="1">
      <alignment horizontal="center" vertical="center" wrapText="1"/>
    </xf>
    <xf numFmtId="0" fontId="55" fillId="0" borderId="48" xfId="0" applyFont="1" applyBorder="1" applyAlignment="1" applyProtection="1">
      <alignment horizontal="center" vertical="center" wrapText="1"/>
    </xf>
    <xf numFmtId="0" fontId="55" fillId="0" borderId="38" xfId="0" applyFont="1" applyBorder="1" applyAlignment="1" applyProtection="1">
      <alignment horizontal="center" vertical="center" wrapText="1"/>
    </xf>
    <xf numFmtId="0" fontId="55" fillId="0" borderId="37" xfId="0" applyFont="1" applyBorder="1" applyAlignment="1" applyProtection="1">
      <alignment horizontal="center" vertical="center" wrapText="1"/>
    </xf>
    <xf numFmtId="0" fontId="47" fillId="0" borderId="0" xfId="0" applyFont="1" applyBorder="1" applyAlignment="1" applyProtection="1">
      <alignment vertical="center" wrapText="1"/>
    </xf>
    <xf numFmtId="0" fontId="60" fillId="0" borderId="0" xfId="0" applyFont="1" applyBorder="1" applyAlignment="1" applyProtection="1">
      <alignment horizontal="left" vertical="center" wrapText="1" indent="1"/>
    </xf>
    <xf numFmtId="0" fontId="25" fillId="0" borderId="0" xfId="0" applyFont="1" applyBorder="1" applyAlignment="1" applyProtection="1">
      <alignment horizontal="center" vertical="center" wrapText="1"/>
    </xf>
    <xf numFmtId="0" fontId="25" fillId="0" borderId="60" xfId="0" applyFont="1" applyBorder="1" applyAlignment="1" applyProtection="1">
      <alignment horizontal="center" vertical="center" wrapText="1"/>
    </xf>
    <xf numFmtId="0" fontId="63" fillId="0" borderId="47" xfId="0" applyFont="1" applyBorder="1" applyAlignment="1" applyProtection="1">
      <alignment horizontal="center" vertical="center" wrapText="1"/>
    </xf>
    <xf numFmtId="0" fontId="63" fillId="0" borderId="51" xfId="0" applyFont="1" applyBorder="1" applyAlignment="1" applyProtection="1">
      <alignment horizontal="center" vertical="center" wrapText="1"/>
    </xf>
    <xf numFmtId="0" fontId="63" fillId="0" borderId="53" xfId="0" applyFont="1" applyBorder="1" applyAlignment="1" applyProtection="1">
      <alignment horizontal="center" vertical="center" wrapText="1"/>
    </xf>
    <xf numFmtId="0" fontId="63" fillId="0" borderId="48" xfId="0" applyFont="1" applyBorder="1" applyAlignment="1" applyProtection="1">
      <alignment horizontal="center" vertical="center" wrapText="1"/>
    </xf>
    <xf numFmtId="0" fontId="63" fillId="0" borderId="37" xfId="0" applyFont="1" applyBorder="1" applyAlignment="1" applyProtection="1">
      <alignment horizontal="center" vertical="center" wrapText="1"/>
    </xf>
    <xf numFmtId="0" fontId="63" fillId="0" borderId="58" xfId="0" applyFont="1" applyBorder="1" applyAlignment="1" applyProtection="1">
      <alignment horizontal="center" vertical="center" wrapText="1"/>
    </xf>
    <xf numFmtId="0" fontId="63" fillId="0" borderId="59" xfId="0" applyFont="1" applyBorder="1" applyAlignment="1" applyProtection="1">
      <alignment horizontal="center" vertical="center" wrapText="1"/>
    </xf>
    <xf numFmtId="0" fontId="63" fillId="0" borderId="49" xfId="0" applyFont="1" applyBorder="1" applyAlignment="1" applyProtection="1">
      <alignment horizontal="center" vertical="center" wrapText="1"/>
    </xf>
    <xf numFmtId="0" fontId="63" fillId="0" borderId="50" xfId="0" applyFont="1" applyBorder="1" applyAlignment="1" applyProtection="1">
      <alignment horizontal="center" vertical="center" wrapText="1"/>
    </xf>
    <xf numFmtId="0" fontId="63" fillId="0" borderId="40" xfId="0" applyFont="1" applyBorder="1" applyAlignment="1" applyProtection="1">
      <alignment horizontal="center" vertical="center" wrapText="1"/>
    </xf>
    <xf numFmtId="0" fontId="63" fillId="0" borderId="42" xfId="0" applyFont="1" applyBorder="1" applyAlignment="1" applyProtection="1">
      <alignment horizontal="center" vertical="center" wrapText="1"/>
    </xf>
    <xf numFmtId="0" fontId="63" fillId="0" borderId="36" xfId="0" applyFont="1" applyBorder="1" applyAlignment="1" applyProtection="1">
      <alignment horizontal="center" vertical="center" wrapText="1"/>
    </xf>
    <xf numFmtId="0" fontId="63" fillId="0" borderId="54" xfId="0" applyFont="1" applyBorder="1" applyAlignment="1" applyProtection="1">
      <alignment horizontal="center" vertical="center" wrapText="1"/>
    </xf>
    <xf numFmtId="0" fontId="63" fillId="0" borderId="39" xfId="0" applyFont="1" applyBorder="1" applyAlignment="1" applyProtection="1">
      <alignment horizontal="center" vertical="center" wrapText="1"/>
    </xf>
    <xf numFmtId="0" fontId="63" fillId="0" borderId="38" xfId="0" applyFont="1" applyBorder="1" applyAlignment="1" applyProtection="1">
      <alignment horizontal="center" vertical="center" wrapText="1"/>
    </xf>
  </cellXfs>
  <cellStyles count="68">
    <cellStyle name="20% - Accent1" xfId="24" builtinId="30" hidden="1"/>
    <cellStyle name="20% - Accent2" xfId="28" builtinId="34" hidden="1"/>
    <cellStyle name="20% - Accent3" xfId="32" builtinId="38" hidden="1"/>
    <cellStyle name="20% - Accent4" xfId="36" builtinId="42" hidden="1"/>
    <cellStyle name="20% - Accent5" xfId="40" builtinId="46" hidden="1"/>
    <cellStyle name="20% - Accent6" xfId="44" builtinId="50" hidden="1"/>
    <cellStyle name="40% - Accent1" xfId="25" builtinId="31" hidden="1"/>
    <cellStyle name="40% - Accent2" xfId="29" builtinId="35" hidden="1"/>
    <cellStyle name="40% - Accent3" xfId="33" builtinId="39" hidden="1"/>
    <cellStyle name="40% - Accent4" xfId="37" builtinId="43" hidden="1"/>
    <cellStyle name="40% - Accent5" xfId="41" builtinId="47" hidden="1"/>
    <cellStyle name="40% - Accent6" xfId="45" builtinId="51" hidden="1"/>
    <cellStyle name="60% - Accent1" xfId="26" builtinId="32" hidden="1"/>
    <cellStyle name="60% - Accent2" xfId="30" builtinId="36" hidden="1"/>
    <cellStyle name="60% - Accent3" xfId="34" builtinId="40" hidden="1"/>
    <cellStyle name="60% - Accent4" xfId="38" builtinId="44" hidden="1"/>
    <cellStyle name="60% - Accent5" xfId="42" builtinId="48" hidden="1"/>
    <cellStyle name="60% - Accent6" xfId="46" builtinId="52" hidden="1"/>
    <cellStyle name="Accent1" xfId="23" builtinId="29" hidden="1"/>
    <cellStyle name="Accent2" xfId="27" builtinId="33" hidden="1"/>
    <cellStyle name="Accent3" xfId="31" builtinId="37" hidden="1"/>
    <cellStyle name="Accent4" xfId="35" builtinId="41" hidden="1"/>
    <cellStyle name="Accent5" xfId="39" builtinId="45" hidden="1"/>
    <cellStyle name="Accent6" xfId="43" builtinId="49" hidden="1"/>
    <cellStyle name="Answered" xfId="64" xr:uid="{00000000-0005-0000-0000-000018000000}"/>
    <cellStyle name="Bad" xfId="12" builtinId="27" hidden="1"/>
    <cellStyle name="Calculation" xfId="16" builtinId="22" hidden="1"/>
    <cellStyle name="Calculation" xfId="51" builtinId="22" hidden="1" customBuiltin="1"/>
    <cellStyle name="Check Cell" xfId="18" builtinId="23" hidden="1"/>
    <cellStyle name="Comma" xfId="1" builtinId="3" hidden="1"/>
    <cellStyle name="Comma [0]" xfId="2" builtinId="6" hidden="1"/>
    <cellStyle name="Currency" xfId="3" builtinId="4" hidden="1"/>
    <cellStyle name="Currency [0]" xfId="4" builtinId="7" hidden="1"/>
    <cellStyle name="Explanatory Text" xfId="21" builtinId="53" hidden="1"/>
    <cellStyle name="Followed Hyperlink" xfId="56" builtinId="9" hidden="1"/>
    <cellStyle name="Followed Hyperlink" xfId="58" builtinId="9" hidden="1"/>
    <cellStyle name="Followed Hyperlink" xfId="59" builtinId="9" hidden="1"/>
    <cellStyle name="Followed Hyperlink" xfId="61" builtinId="9" hidden="1"/>
    <cellStyle name="Good" xfId="11" builtinId="26" hidden="1"/>
    <cellStyle name="Heading 1" xfId="7" builtinId="16" hidden="1"/>
    <cellStyle name="Heading 2" xfId="8" builtinId="17" hidden="1"/>
    <cellStyle name="Heading 3" xfId="9" builtinId="18" hidden="1"/>
    <cellStyle name="Heading 4" xfId="10" builtinId="19" hidden="1"/>
    <cellStyle name="Hidden" xfId="60" xr:uid="{00000000-0005-0000-0000-00002B000000}"/>
    <cellStyle name="Hyperlink" xfId="49" builtinId="8" hidden="1"/>
    <cellStyle name="Hyperlink" xfId="55" builtinId="8" hidden="1"/>
    <cellStyle name="Hyperlink" xfId="57" builtinId="8" customBuiltin="1"/>
    <cellStyle name="Hyperlink 2" xfId="67" xr:uid="{00000000-0005-0000-0000-00002F000000}"/>
    <cellStyle name="Input" xfId="14" builtinId="20" hidden="1"/>
    <cellStyle name="Linked Cell" xfId="17" builtinId="24" hidden="1"/>
    <cellStyle name="Main Title" xfId="50" xr:uid="{00000000-0005-0000-0000-000032000000}"/>
    <cellStyle name="Mandatory" xfId="47" xr:uid="{00000000-0005-0000-0000-000033000000}"/>
    <cellStyle name="Neutral" xfId="13" builtinId="28" hidden="1"/>
    <cellStyle name="Normal" xfId="0" builtinId="0"/>
    <cellStyle name="Normal Entry" xfId="48" xr:uid="{00000000-0005-0000-0000-000036000000}"/>
    <cellStyle name="Note" xfId="20" builtinId="10" hidden="1"/>
    <cellStyle name="Note" xfId="53" builtinId="10" hidden="1" customBuiltin="1"/>
    <cellStyle name="Note Entry" xfId="54" xr:uid="{00000000-0005-0000-0000-000039000000}"/>
    <cellStyle name="Note Entry 2" xfId="66" xr:uid="{00000000-0005-0000-0000-00003A000000}"/>
    <cellStyle name="Output" xfId="15" builtinId="21" hidden="1"/>
    <cellStyle name="Per cent" xfId="5" builtinId="5" hidden="1"/>
    <cellStyle name="Points" xfId="62" xr:uid="{00000000-0005-0000-0000-00003D000000}"/>
    <cellStyle name="Section Header" xfId="63" xr:uid="{00000000-0005-0000-0000-00003E000000}"/>
    <cellStyle name="Title" xfId="6" builtinId="15" hidden="1"/>
    <cellStyle name="Total" xfId="22" builtinId="25" hidden="1"/>
    <cellStyle name="Warning" xfId="52" xr:uid="{00000000-0005-0000-0000-000041000000}"/>
    <cellStyle name="Warning Text" xfId="19" builtinId="11" hidden="1"/>
    <cellStyle name="Warnings" xfId="65" xr:uid="{00000000-0005-0000-0000-000043000000}"/>
  </cellStyles>
  <dxfs count="664">
    <dxf>
      <font>
        <b/>
        <i val="0"/>
        <color theme="1"/>
      </font>
      <fill>
        <patternFill>
          <bgColor rgb="FFFF0000"/>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solid">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ill>
        <patternFill>
          <bgColor rgb="FFFF0000"/>
        </patternFill>
      </fill>
    </dxf>
    <dxf>
      <font>
        <strike/>
      </font>
      <fill>
        <patternFill patternType="none">
          <bgColor auto="1"/>
        </patternFill>
      </fill>
    </dxf>
    <dxf>
      <fill>
        <patternFill>
          <bgColor rgb="FFFFFF99"/>
        </patternFill>
      </fill>
    </dxf>
    <dxf>
      <fill>
        <patternFill>
          <bgColor rgb="FF92D050"/>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ill>
        <patternFill>
          <bgColor rgb="FFFF0000"/>
        </patternFill>
      </fill>
    </dxf>
    <dxf>
      <font>
        <strike/>
      </font>
      <fill>
        <patternFill patternType="none">
          <bgColor auto="1"/>
        </patternFill>
      </fill>
    </dxf>
    <dxf>
      <fill>
        <patternFill>
          <bgColor rgb="FFFFFF99"/>
        </patternFill>
      </fill>
    </dxf>
    <dxf>
      <fill>
        <patternFill>
          <bgColor rgb="FF92D050"/>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ill>
        <patternFill>
          <bgColor rgb="FFFF0000"/>
        </patternFill>
      </fill>
    </dxf>
    <dxf>
      <font>
        <strike/>
      </font>
      <fill>
        <patternFill patternType="none">
          <bgColor auto="1"/>
        </patternFill>
      </fill>
    </dxf>
    <dxf>
      <fill>
        <patternFill>
          <bgColor rgb="FFFFFF99"/>
        </patternFill>
      </fill>
    </dxf>
    <dxf>
      <fill>
        <patternFill>
          <bgColor rgb="FF92D050"/>
        </patternFill>
      </fill>
    </dxf>
    <dxf>
      <font>
        <b/>
        <i val="0"/>
        <color theme="1"/>
      </font>
      <fill>
        <patternFill>
          <bgColor rgb="FFFF0000"/>
        </patternFill>
      </fill>
    </dxf>
    <dxf>
      <fill>
        <patternFill>
          <bgColor rgb="FF92D050"/>
        </patternFill>
      </fill>
    </dxf>
    <dxf>
      <font>
        <b/>
        <i val="0"/>
        <color theme="1"/>
      </font>
      <fill>
        <patternFill>
          <bgColor rgb="FFFF0000"/>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b/>
        <i val="0"/>
        <color theme="1"/>
      </font>
      <fill>
        <patternFill>
          <bgColor rgb="FFFF0000"/>
        </patternFill>
      </fill>
    </dxf>
    <dxf>
      <fill>
        <patternFill>
          <bgColor rgb="FFFFFF99"/>
        </patternFill>
      </fill>
    </dxf>
    <dxf>
      <fill>
        <patternFill>
          <bgColor rgb="FF92D050"/>
        </patternFill>
      </fill>
    </dxf>
    <dxf>
      <fill>
        <patternFill>
          <bgColor rgb="FFFFFF00"/>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ont>
        <color rgb="FFFF0000"/>
      </font>
      <fill>
        <patternFill>
          <bgColor rgb="FFFF0000"/>
        </patternFill>
      </fill>
    </dxf>
    <dxf>
      <fill>
        <patternFill patternType="darkGrid">
          <fgColor indexed="64"/>
        </patternFill>
      </fill>
    </dxf>
    <dxf>
      <font>
        <color rgb="FF92D050"/>
      </font>
      <fill>
        <patternFill>
          <bgColor rgb="FF92D050"/>
        </patternFill>
      </fill>
    </dxf>
    <dxf>
      <font>
        <color rgb="FFFFFF99"/>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ill>
        <patternFill>
          <bgColor theme="7" tint="0.59996337778862885"/>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92D050"/>
        </patternFill>
      </fill>
    </dxf>
    <dxf>
      <fill>
        <patternFill patternType="darkGrid">
          <fgColor indexed="64"/>
        </patternFill>
      </fill>
    </dxf>
    <dxf>
      <fill>
        <patternFill>
          <bgColor rgb="FFFF0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ont>
        <color theme="1"/>
      </font>
      <fill>
        <patternFill>
          <bgColor rgb="FFFF0000"/>
        </patternFill>
      </fill>
    </dxf>
    <dxf>
      <font>
        <color theme="1"/>
      </font>
      <fill>
        <patternFill>
          <bgColor rgb="FFFF0000"/>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rgb="FFFF0000"/>
      </font>
      <fill>
        <patternFill>
          <bgColor rgb="FFFF0000"/>
        </patternFill>
      </fill>
    </dxf>
    <dxf>
      <fill>
        <patternFill patternType="darkGrid">
          <fgColor indexed="64"/>
        </patternFill>
      </fill>
    </dxf>
    <dxf>
      <font>
        <color rgb="FF92D050"/>
      </font>
      <fill>
        <patternFill>
          <bgColor rgb="FF92D050"/>
        </patternFill>
      </fill>
    </dxf>
    <dxf>
      <font>
        <color rgb="FFFFFF99"/>
      </font>
      <fill>
        <patternFill>
          <bgColor rgb="FFFFFF99"/>
        </patternFill>
      </fill>
    </dxf>
    <dxf>
      <font>
        <color rgb="FFFF0000"/>
      </font>
      <fill>
        <patternFill>
          <bgColor rgb="FFFF0000"/>
        </patternFill>
      </fill>
    </dxf>
    <dxf>
      <fill>
        <patternFill patternType="darkGrid">
          <fgColor indexed="64"/>
        </patternFill>
      </fill>
    </dxf>
    <dxf>
      <font>
        <color rgb="FF92D050"/>
      </font>
      <fill>
        <patternFill>
          <bgColor rgb="FF92D050"/>
        </patternFill>
      </fill>
    </dxf>
    <dxf>
      <font>
        <color rgb="FFFFFF99"/>
      </font>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FF99"/>
        </patternFill>
      </fill>
    </dxf>
    <dxf>
      <fill>
        <patternFill>
          <bgColor rgb="FF92D050"/>
        </patternFill>
      </fill>
    </dxf>
    <dxf>
      <fill>
        <patternFill patternType="darkGrid">
          <fgColor indexed="64"/>
        </patternFill>
      </fill>
    </dxf>
    <dxf>
      <fill>
        <patternFill>
          <bgColor rgb="FFFF0000"/>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rgb="FFFF0000"/>
      </font>
      <fill>
        <patternFill>
          <bgColor rgb="FFFF0000"/>
        </patternFill>
      </fill>
    </dxf>
    <dxf>
      <fill>
        <patternFill patternType="darkGrid">
          <fgColor indexed="64"/>
        </patternFill>
      </fill>
    </dxf>
    <dxf>
      <font>
        <color rgb="FF92D050"/>
      </font>
      <fill>
        <patternFill>
          <bgColor rgb="FF92D050"/>
        </patternFill>
      </fill>
    </dxf>
    <dxf>
      <font>
        <color rgb="FFFFFF99"/>
      </font>
      <fill>
        <patternFill>
          <bgColor rgb="FFFFFF99"/>
        </patternFill>
      </fill>
    </dxf>
    <dxf>
      <font>
        <color rgb="FFFF0000"/>
      </font>
      <fill>
        <patternFill>
          <bgColor rgb="FFFF0000"/>
        </patternFill>
      </fill>
    </dxf>
    <dxf>
      <fill>
        <patternFill patternType="darkGrid">
          <fgColor indexed="64"/>
        </patternFill>
      </fill>
    </dxf>
    <dxf>
      <font>
        <color rgb="FF92D050"/>
      </font>
      <fill>
        <patternFill>
          <bgColor rgb="FF92D050"/>
        </patternFill>
      </fill>
    </dxf>
    <dxf>
      <font>
        <color rgb="FFFFFF99"/>
      </font>
      <fill>
        <patternFill>
          <bgColor rgb="FFFFFF99"/>
        </patternFill>
      </fill>
    </dxf>
    <dxf>
      <font>
        <color rgb="FFFF0000"/>
      </font>
      <fill>
        <patternFill>
          <bgColor rgb="FFFF0000"/>
        </patternFill>
      </fill>
    </dxf>
    <dxf>
      <fill>
        <patternFill patternType="darkGrid">
          <fgColor indexed="64"/>
        </patternFill>
      </fill>
    </dxf>
    <dxf>
      <font>
        <color rgb="FF92D050"/>
      </font>
      <fill>
        <patternFill>
          <bgColor rgb="FF92D050"/>
        </patternFill>
      </fill>
    </dxf>
    <dxf>
      <font>
        <color rgb="FFFFFF99"/>
      </font>
      <fill>
        <patternFill>
          <bgColor rgb="FFFFFF99"/>
        </patternFill>
      </fill>
    </dxf>
    <dxf>
      <font>
        <color rgb="FFFF0000"/>
      </font>
      <fill>
        <patternFill>
          <bgColor rgb="FFFF0000"/>
        </patternFill>
      </fill>
    </dxf>
    <dxf>
      <fill>
        <patternFill patternType="darkGrid">
          <fgColor indexed="64"/>
        </patternFill>
      </fill>
    </dxf>
    <dxf>
      <font>
        <color rgb="FF92D050"/>
      </font>
      <fill>
        <patternFill>
          <bgColor rgb="FF92D050"/>
        </patternFill>
      </fill>
    </dxf>
    <dxf>
      <font>
        <color rgb="FFFFFF99"/>
      </font>
      <fill>
        <patternFill>
          <bgColor rgb="FFFFFF99"/>
        </patternFill>
      </fill>
    </dxf>
    <dxf>
      <font>
        <color rgb="FFFF0000"/>
      </font>
      <fill>
        <patternFill>
          <bgColor rgb="FFFF0000"/>
        </patternFill>
      </fill>
    </dxf>
    <dxf>
      <fill>
        <patternFill patternType="darkGrid">
          <fgColor indexed="64"/>
        </patternFill>
      </fill>
    </dxf>
    <dxf>
      <font>
        <color rgb="FF92D050"/>
      </font>
      <fill>
        <patternFill>
          <bgColor rgb="FF92D050"/>
        </patternFill>
      </fill>
    </dxf>
    <dxf>
      <font>
        <color rgb="FFFFFF99"/>
      </font>
      <fill>
        <patternFill>
          <bgColor rgb="FFFFFF99"/>
        </patternFill>
      </fill>
    </dxf>
    <dxf>
      <font>
        <color rgb="FFFF0000"/>
      </font>
      <fill>
        <patternFill>
          <bgColor rgb="FFFF0000"/>
        </patternFill>
      </fill>
    </dxf>
    <dxf>
      <fill>
        <patternFill patternType="darkGrid">
          <fgColor indexed="64"/>
        </patternFill>
      </fill>
    </dxf>
    <dxf>
      <font>
        <color rgb="FF92D050"/>
      </font>
      <fill>
        <patternFill>
          <bgColor rgb="FF92D050"/>
        </patternFill>
      </fill>
    </dxf>
    <dxf>
      <font>
        <color rgb="FFFFFF99"/>
      </font>
      <fill>
        <patternFill>
          <bgColor rgb="FFFFFF99"/>
        </patternFill>
      </fill>
    </dxf>
    <dxf>
      <font>
        <color rgb="FFFF0000"/>
      </font>
      <fill>
        <patternFill>
          <bgColor rgb="FFFF0000"/>
        </patternFill>
      </fill>
    </dxf>
    <dxf>
      <fill>
        <patternFill patternType="darkGrid">
          <fgColor indexed="64"/>
        </patternFill>
      </fill>
    </dxf>
    <dxf>
      <font>
        <color rgb="FF92D050"/>
      </font>
      <fill>
        <patternFill>
          <bgColor rgb="FF92D050"/>
        </patternFill>
      </fill>
    </dxf>
    <dxf>
      <font>
        <color rgb="FFFFFF99"/>
      </font>
      <fill>
        <patternFill>
          <bgColor rgb="FFFFFF99"/>
        </patternFill>
      </fill>
    </dxf>
    <dxf>
      <font>
        <color rgb="FFFF0000"/>
      </font>
      <fill>
        <patternFill>
          <bgColor rgb="FFFF0000"/>
        </patternFill>
      </fill>
    </dxf>
    <dxf>
      <fill>
        <patternFill patternType="darkGrid">
          <fgColor indexed="64"/>
        </patternFill>
      </fill>
    </dxf>
    <dxf>
      <font>
        <color rgb="FF92D050"/>
      </font>
      <fill>
        <patternFill>
          <bgColor rgb="FF92D050"/>
        </patternFill>
      </fill>
    </dxf>
    <dxf>
      <font>
        <color rgb="FFFFFF99"/>
      </font>
      <fill>
        <patternFill>
          <bgColor rgb="FFFFFF99"/>
        </patternFill>
      </fill>
    </dxf>
    <dxf>
      <font>
        <color rgb="FFFF0000"/>
      </font>
      <fill>
        <patternFill>
          <bgColor rgb="FFFF0000"/>
        </patternFill>
      </fill>
    </dxf>
    <dxf>
      <fill>
        <patternFill patternType="darkGrid">
          <fgColor indexed="64"/>
        </patternFill>
      </fill>
    </dxf>
    <dxf>
      <font>
        <color rgb="FF92D050"/>
      </font>
      <fill>
        <patternFill>
          <bgColor rgb="FF92D050"/>
        </patternFill>
      </fill>
    </dxf>
    <dxf>
      <font>
        <color rgb="FFFFFF99"/>
      </font>
      <fill>
        <patternFill>
          <bgColor rgb="FFFFFF99"/>
        </patternFill>
      </fill>
    </dxf>
    <dxf>
      <font>
        <color rgb="FFFF0000"/>
      </font>
      <fill>
        <patternFill>
          <bgColor rgb="FFFF0000"/>
        </patternFill>
      </fill>
    </dxf>
    <dxf>
      <fill>
        <patternFill patternType="darkGrid">
          <fgColor indexed="64"/>
        </patternFill>
      </fill>
    </dxf>
    <dxf>
      <font>
        <color rgb="FF92D050"/>
      </font>
      <fill>
        <patternFill>
          <bgColor rgb="FF92D050"/>
        </patternFill>
      </fill>
    </dxf>
    <dxf>
      <font>
        <color rgb="FFFFFF99"/>
      </font>
      <fill>
        <patternFill>
          <bgColor rgb="FFFFFF99"/>
        </patternFill>
      </fill>
    </dxf>
    <dxf>
      <font>
        <color rgb="FFFF0000"/>
      </font>
      <fill>
        <patternFill>
          <bgColor rgb="FFFF0000"/>
        </patternFill>
      </fill>
    </dxf>
    <dxf>
      <fill>
        <patternFill patternType="darkGrid">
          <fgColor indexed="64"/>
        </patternFill>
      </fill>
    </dxf>
    <dxf>
      <font>
        <color rgb="FF92D050"/>
      </font>
      <fill>
        <patternFill>
          <bgColor rgb="FF92D050"/>
        </patternFill>
      </fill>
    </dxf>
    <dxf>
      <font>
        <color rgb="FFFFFF99"/>
      </font>
      <fill>
        <patternFill>
          <bgColor rgb="FFFFFF99"/>
        </patternFill>
      </fill>
    </dxf>
    <dxf>
      <font>
        <color rgb="FFFF0000"/>
      </font>
      <fill>
        <patternFill>
          <bgColor rgb="FFFF0000"/>
        </patternFill>
      </fill>
    </dxf>
    <dxf>
      <fill>
        <patternFill patternType="darkGrid">
          <fgColor indexed="64"/>
        </patternFill>
      </fill>
    </dxf>
    <dxf>
      <font>
        <color rgb="FF92D050"/>
      </font>
      <fill>
        <patternFill>
          <bgColor rgb="FF92D050"/>
        </patternFill>
      </fill>
    </dxf>
    <dxf>
      <font>
        <color rgb="FFFFFF99"/>
      </font>
      <fill>
        <patternFill>
          <bgColor rgb="FFFFFF99"/>
        </patternFill>
      </fill>
    </dxf>
    <dxf>
      <font>
        <color rgb="FFFF0000"/>
      </font>
      <fill>
        <patternFill>
          <bgColor rgb="FFFF0000"/>
        </patternFill>
      </fill>
    </dxf>
    <dxf>
      <fill>
        <patternFill patternType="darkGrid">
          <fgColor indexed="64"/>
        </patternFill>
      </fill>
    </dxf>
    <dxf>
      <font>
        <color rgb="FF92D050"/>
      </font>
      <fill>
        <patternFill>
          <bgColor rgb="FF92D050"/>
        </patternFill>
      </fill>
    </dxf>
    <dxf>
      <font>
        <color rgb="FFFFFF99"/>
      </font>
      <fill>
        <patternFill>
          <bgColor rgb="FFFFFF99"/>
        </patternFill>
      </fill>
    </dxf>
    <dxf>
      <font>
        <color rgb="FFFF0000"/>
      </font>
      <fill>
        <patternFill>
          <bgColor rgb="FFFF0000"/>
        </patternFill>
      </fill>
    </dxf>
    <dxf>
      <fill>
        <patternFill patternType="darkGrid">
          <fgColor indexed="64"/>
        </patternFill>
      </fill>
    </dxf>
    <dxf>
      <font>
        <color rgb="FF92D050"/>
      </font>
      <fill>
        <patternFill>
          <bgColor rgb="FF92D050"/>
        </patternFill>
      </fill>
    </dxf>
    <dxf>
      <font>
        <color rgb="FFFFFF99"/>
      </font>
      <fill>
        <patternFill>
          <bgColor rgb="FFFFFF99"/>
        </patternFill>
      </fill>
    </dxf>
    <dxf>
      <font>
        <color rgb="FFFF0000"/>
      </font>
      <fill>
        <patternFill>
          <bgColor rgb="FFFF0000"/>
        </patternFill>
      </fill>
    </dxf>
    <dxf>
      <fill>
        <patternFill patternType="darkGrid">
          <fgColor indexed="64"/>
        </patternFill>
      </fill>
    </dxf>
    <dxf>
      <font>
        <color rgb="FF92D050"/>
      </font>
      <fill>
        <patternFill>
          <bgColor rgb="FF92D050"/>
        </patternFill>
      </fill>
    </dxf>
    <dxf>
      <font>
        <color rgb="FFFFFF99"/>
      </font>
      <fill>
        <patternFill>
          <bgColor rgb="FFFFFF99"/>
        </patternFill>
      </fill>
    </dxf>
    <dxf>
      <font>
        <color rgb="FFFF0000"/>
      </font>
      <fill>
        <patternFill>
          <bgColor rgb="FFFF0000"/>
        </patternFill>
      </fill>
    </dxf>
    <dxf>
      <fill>
        <patternFill patternType="darkGrid">
          <fgColor indexed="64"/>
        </patternFill>
      </fill>
    </dxf>
    <dxf>
      <font>
        <color rgb="FF92D050"/>
      </font>
      <fill>
        <patternFill>
          <bgColor rgb="FF92D050"/>
        </patternFill>
      </fill>
    </dxf>
    <dxf>
      <font>
        <color rgb="FFFFFF99"/>
      </font>
      <fill>
        <patternFill>
          <bgColor rgb="FFFFFF99"/>
        </patternFill>
      </fill>
    </dxf>
    <dxf>
      <font>
        <color rgb="FFFF0000"/>
      </font>
      <fill>
        <patternFill>
          <bgColor rgb="FFFF0000"/>
        </patternFill>
      </fill>
    </dxf>
    <dxf>
      <fill>
        <patternFill patternType="darkGrid">
          <fgColor indexed="64"/>
        </patternFill>
      </fill>
    </dxf>
    <dxf>
      <font>
        <color rgb="FF92D050"/>
      </font>
      <fill>
        <patternFill>
          <bgColor rgb="FF92D050"/>
        </patternFill>
      </fill>
    </dxf>
    <dxf>
      <font>
        <color rgb="FFFFFF99"/>
      </font>
      <fill>
        <patternFill>
          <bgColor rgb="FFFFFF99"/>
        </patternFill>
      </fill>
    </dxf>
    <dxf>
      <font>
        <color rgb="FFFF0000"/>
      </font>
      <fill>
        <patternFill>
          <bgColor rgb="FFFF0000"/>
        </patternFill>
      </fill>
    </dxf>
    <dxf>
      <fill>
        <patternFill patternType="darkGrid">
          <fgColor indexed="64"/>
        </patternFill>
      </fill>
    </dxf>
    <dxf>
      <font>
        <color rgb="FF92D050"/>
      </font>
      <fill>
        <patternFill>
          <bgColor rgb="FF92D050"/>
        </patternFill>
      </fill>
    </dxf>
    <dxf>
      <font>
        <color rgb="FFFFFF99"/>
      </font>
      <fill>
        <patternFill>
          <bgColor rgb="FFFFFF99"/>
        </patternFill>
      </fill>
    </dxf>
    <dxf>
      <font>
        <color rgb="FFFF0000"/>
      </font>
      <fill>
        <patternFill>
          <bgColor rgb="FFFF0000"/>
        </patternFill>
      </fill>
    </dxf>
    <dxf>
      <fill>
        <patternFill patternType="darkGrid">
          <fgColor indexed="64"/>
        </patternFill>
      </fill>
    </dxf>
    <dxf>
      <font>
        <color rgb="FF92D050"/>
      </font>
      <fill>
        <patternFill>
          <bgColor rgb="FF92D050"/>
        </patternFill>
      </fill>
    </dxf>
    <dxf>
      <font>
        <color rgb="FFFFFF99"/>
      </font>
      <fill>
        <patternFill>
          <bgColor rgb="FFFFFF99"/>
        </patternFill>
      </fill>
    </dxf>
    <dxf>
      <font>
        <color rgb="FFFF0000"/>
      </font>
      <fill>
        <patternFill>
          <bgColor rgb="FFFF0000"/>
        </patternFill>
      </fill>
    </dxf>
    <dxf>
      <fill>
        <patternFill patternType="darkGrid">
          <fgColor indexed="64"/>
        </patternFill>
      </fill>
    </dxf>
    <dxf>
      <font>
        <color rgb="FF92D050"/>
      </font>
      <fill>
        <patternFill>
          <bgColor rgb="FF92D050"/>
        </patternFill>
      </fill>
    </dxf>
    <dxf>
      <font>
        <color rgb="FFFFFF99"/>
      </font>
      <fill>
        <patternFill>
          <bgColor rgb="FFFFFF99"/>
        </patternFill>
      </fill>
    </dxf>
    <dxf>
      <font>
        <color rgb="FFFF0000"/>
      </font>
      <fill>
        <patternFill>
          <bgColor rgb="FFFF0000"/>
        </patternFill>
      </fill>
    </dxf>
    <dxf>
      <fill>
        <patternFill patternType="darkGrid">
          <fgColor indexed="64"/>
        </patternFill>
      </fill>
    </dxf>
    <dxf>
      <font>
        <color rgb="FF92D050"/>
      </font>
      <fill>
        <patternFill>
          <bgColor rgb="FF92D050"/>
        </patternFill>
      </fill>
    </dxf>
    <dxf>
      <font>
        <color rgb="FFFFFF99"/>
      </font>
      <fill>
        <patternFill>
          <bgColor rgb="FFFFFF99"/>
        </patternFill>
      </fill>
    </dxf>
    <dxf>
      <font>
        <color rgb="FFFF0000"/>
      </font>
      <fill>
        <patternFill>
          <bgColor rgb="FFFF0000"/>
        </patternFill>
      </fill>
    </dxf>
    <dxf>
      <fill>
        <patternFill patternType="darkGrid">
          <fgColor indexed="64"/>
        </patternFill>
      </fill>
    </dxf>
    <dxf>
      <font>
        <color rgb="FF92D050"/>
      </font>
      <fill>
        <patternFill>
          <bgColor rgb="FF92D050"/>
        </patternFill>
      </fill>
    </dxf>
    <dxf>
      <font>
        <color rgb="FFFFFF99"/>
      </font>
      <fill>
        <patternFill>
          <bgColor rgb="FFFFFF99"/>
        </patternFill>
      </fill>
    </dxf>
    <dxf>
      <font>
        <color rgb="FFFFFF99"/>
      </font>
      <fill>
        <patternFill>
          <bgColor rgb="FFFFFF99"/>
        </patternFill>
      </fill>
    </dxf>
    <dxf>
      <font>
        <color rgb="FF92D050"/>
      </font>
      <fill>
        <patternFill>
          <bgColor rgb="FF92D050"/>
        </patternFill>
      </fill>
    </dxf>
    <dxf>
      <fill>
        <patternFill patternType="darkGrid">
          <fgColor indexed="64"/>
        </patternFill>
      </fill>
    </dxf>
    <dxf>
      <font>
        <color rgb="FFFF0000"/>
      </font>
      <fill>
        <patternFill>
          <bgColor rgb="FFFF0000"/>
        </patternFill>
      </fill>
    </dxf>
    <dxf>
      <font>
        <color rgb="FFFFFF99"/>
      </font>
      <fill>
        <patternFill>
          <bgColor rgb="FFFFFF99"/>
        </patternFill>
      </fill>
    </dxf>
    <dxf>
      <font>
        <color rgb="FF92D050"/>
      </font>
      <fill>
        <patternFill>
          <bgColor rgb="FF92D050"/>
        </patternFill>
      </fill>
    </dxf>
    <dxf>
      <fill>
        <patternFill patternType="darkGrid">
          <fgColor indexed="64"/>
        </patternFill>
      </fill>
    </dxf>
    <dxf>
      <font>
        <color rgb="FFFF0000"/>
      </font>
      <fill>
        <patternFill>
          <bgColor rgb="FFFF0000"/>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FF99"/>
        </patternFill>
      </fill>
    </dxf>
    <dxf>
      <fill>
        <patternFill>
          <bgColor rgb="FF92D050"/>
        </patternFill>
      </fill>
    </dxf>
    <dxf>
      <fill>
        <patternFill patternType="darkGrid">
          <fgColor indexed="64"/>
        </patternFill>
      </fill>
    </dxf>
    <dxf>
      <fill>
        <patternFill>
          <bgColor rgb="FFFF0000"/>
        </patternFill>
      </fill>
    </dxf>
    <dxf>
      <fill>
        <patternFill>
          <bgColor rgb="FFFFFF99"/>
        </patternFill>
      </fill>
    </dxf>
    <dxf>
      <fill>
        <patternFill>
          <bgColor rgb="FF92D050"/>
        </patternFill>
      </fill>
    </dxf>
    <dxf>
      <fill>
        <patternFill patternType="darkGrid">
          <fgColor indexed="64"/>
        </patternFill>
      </fill>
    </dxf>
    <dxf>
      <fill>
        <patternFill>
          <bgColor rgb="FFFF0000"/>
        </patternFill>
      </fill>
    </dxf>
    <dxf>
      <fill>
        <patternFill>
          <bgColor rgb="FFFFFF99"/>
        </patternFill>
      </fill>
    </dxf>
    <dxf>
      <fill>
        <patternFill>
          <bgColor rgb="FF92D050"/>
        </patternFill>
      </fill>
    </dxf>
    <dxf>
      <fill>
        <patternFill patternType="darkGrid">
          <fgColor indexed="64"/>
        </patternFill>
      </fill>
    </dxf>
    <dxf>
      <fill>
        <patternFill>
          <bgColor rgb="FFFF0000"/>
        </patternFill>
      </fill>
    </dxf>
    <dxf>
      <font>
        <color theme="1"/>
      </font>
      <fill>
        <patternFill>
          <bgColor rgb="FFFF0000"/>
        </patternFill>
      </fill>
    </dxf>
    <dxf>
      <fill>
        <patternFill>
          <bgColor rgb="FF92D050"/>
        </patternFill>
      </fill>
    </dxf>
    <dxf>
      <fill>
        <patternFill>
          <bgColor rgb="FF92D050"/>
        </patternFill>
      </fill>
    </dxf>
    <dxf>
      <fill>
        <patternFill patternType="darkGrid"/>
      </fill>
    </dxf>
    <dxf>
      <fill>
        <patternFill>
          <bgColor rgb="FF92D050"/>
        </patternFill>
      </fill>
    </dxf>
    <dxf>
      <fill>
        <patternFill>
          <bgColor rgb="FFFF0000"/>
        </patternFill>
      </fill>
    </dxf>
    <dxf>
      <font>
        <color rgb="FFFF0000"/>
      </font>
    </dxf>
    <dxf>
      <font>
        <color rgb="FFFF0000"/>
      </font>
    </dxf>
    <dxf>
      <font>
        <color rgb="FFFF0000"/>
      </font>
    </dxf>
    <dxf>
      <font>
        <color rgb="FF92D050"/>
      </font>
      <fill>
        <patternFill>
          <bgColor rgb="FF92D050"/>
        </patternFill>
      </fill>
    </dxf>
    <dxf>
      <fill>
        <patternFill patternType="darkGrid"/>
      </fill>
    </dxf>
    <dxf>
      <font>
        <color auto="1"/>
      </font>
      <fill>
        <patternFill>
          <bgColor rgb="FFFFFF99"/>
        </patternFill>
      </fill>
    </dxf>
    <dxf>
      <fill>
        <patternFill>
          <bgColor rgb="FFFF0000"/>
        </patternFill>
      </fill>
    </dxf>
    <dxf>
      <fill>
        <patternFill>
          <bgColor rgb="FF92D050"/>
        </patternFill>
      </fill>
    </dxf>
    <dxf>
      <fill>
        <patternFill patternType="darkGrid"/>
      </fill>
    </dxf>
    <dxf>
      <font>
        <color auto="1"/>
      </font>
      <fill>
        <patternFill>
          <bgColor rgb="FFFFFF99"/>
        </patternFill>
      </fill>
    </dxf>
    <dxf>
      <fill>
        <patternFill>
          <bgColor rgb="FFFF0000"/>
        </patternFill>
      </fill>
    </dxf>
    <dxf>
      <fill>
        <patternFill>
          <bgColor rgb="FF92D050"/>
        </patternFill>
      </fill>
    </dxf>
    <dxf>
      <font>
        <color theme="1"/>
      </font>
    </dxf>
    <dxf>
      <font>
        <color theme="1"/>
      </font>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2" defaultPivotStyle="PivotStyleLight16"/>
  <colors>
    <mruColors>
      <color rgb="FF37CBFF"/>
      <color rgb="FFFFFF99"/>
      <color rgb="FF8FE2FF"/>
      <color rgb="FFCC6600"/>
      <color rgb="FFCCFF66"/>
      <color rgb="FFFFD700"/>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gi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66675</xdr:rowOff>
    </xdr:from>
    <xdr:to>
      <xdr:col>3</xdr:col>
      <xdr:colOff>0</xdr:colOff>
      <xdr:row>5</xdr:row>
      <xdr:rowOff>141103</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66675"/>
          <a:ext cx="1828800" cy="9888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0</xdr:colOff>
      <xdr:row>4</xdr:row>
      <xdr:rowOff>141767</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828800" cy="903767"/>
        </a:xfrm>
        <a:prstGeom prst="rect">
          <a:avLst/>
        </a:prstGeom>
      </xdr:spPr>
    </xdr:pic>
    <xdr:clientData/>
  </xdr:twoCellAnchor>
  <xdr:twoCellAnchor editAs="oneCell">
    <xdr:from>
      <xdr:col>5</xdr:col>
      <xdr:colOff>1143000</xdr:colOff>
      <xdr:row>9</xdr:row>
      <xdr:rowOff>0</xdr:rowOff>
    </xdr:from>
    <xdr:to>
      <xdr:col>6</xdr:col>
      <xdr:colOff>200025</xdr:colOff>
      <xdr:row>10</xdr:row>
      <xdr:rowOff>0</xdr:rowOff>
    </xdr:to>
    <xdr:sp macro="" textlink="">
      <xdr:nvSpPr>
        <xdr:cNvPr id="2051" name="Check Box 3" hidden="1">
          <a:extLst>
            <a:ext uri="{63B3BB69-23CF-44E3-9099-C40C66FF867C}">
              <a14:compatExt xmlns:a14="http://schemas.microsoft.com/office/drawing/2010/main" spid="_x0000_s2051"/>
            </a:ext>
            <a:ext uri="{FF2B5EF4-FFF2-40B4-BE49-F238E27FC236}">
              <a16:creationId xmlns:a16="http://schemas.microsoft.com/office/drawing/2014/main" id="{00000000-0008-0000-0100-0000030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fLocksWithSheet="0"/>
  </xdr:twoCellAnchor>
</xdr:wsDr>
</file>

<file path=xl/drawings/drawing3.xml><?xml version="1.0" encoding="utf-8"?>
<xdr:wsDr xmlns:xdr="http://schemas.openxmlformats.org/drawingml/2006/spreadsheetDrawing" xmlns:a="http://schemas.openxmlformats.org/drawingml/2006/main">
  <xdr:twoCellAnchor editAs="oneCell">
    <xdr:from>
      <xdr:col>6</xdr:col>
      <xdr:colOff>2924175</xdr:colOff>
      <xdr:row>0</xdr:row>
      <xdr:rowOff>0</xdr:rowOff>
    </xdr:from>
    <xdr:to>
      <xdr:col>6</xdr:col>
      <xdr:colOff>4752975</xdr:colOff>
      <xdr:row>4</xdr:row>
      <xdr:rowOff>141767</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19600" y="0"/>
          <a:ext cx="1828800" cy="90376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9525</xdr:colOff>
      <xdr:row>0</xdr:row>
      <xdr:rowOff>1</xdr:rowOff>
    </xdr:from>
    <xdr:to>
      <xdr:col>10</xdr:col>
      <xdr:colOff>194198</xdr:colOff>
      <xdr:row>2</xdr:row>
      <xdr:rowOff>180975</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76500" y="1"/>
          <a:ext cx="1137173" cy="561974"/>
        </a:xfrm>
        <a:prstGeom prst="rect">
          <a:avLst/>
        </a:prstGeom>
      </xdr:spPr>
    </xdr:pic>
    <xdr:clientData/>
  </xdr:twoCellAnchor>
  <xdr:twoCellAnchor>
    <xdr:from>
      <xdr:col>22</xdr:col>
      <xdr:colOff>0</xdr:colOff>
      <xdr:row>10</xdr:row>
      <xdr:rowOff>0</xdr:rowOff>
    </xdr:from>
    <xdr:to>
      <xdr:col>22</xdr:col>
      <xdr:colOff>180975</xdr:colOff>
      <xdr:row>10</xdr:row>
      <xdr:rowOff>180975</xdr:rowOff>
    </xdr:to>
    <xdr:sp macro="" textlink="">
      <xdr:nvSpPr>
        <xdr:cNvPr id="16156" name="Check Box 796" hidden="1">
          <a:extLst>
            <a:ext uri="{63B3BB69-23CF-44E3-9099-C40C66FF867C}">
              <a14:compatExt xmlns:a14="http://schemas.microsoft.com/office/drawing/2010/main" spid="_x0000_s16156"/>
            </a:ext>
            <a:ext uri="{FF2B5EF4-FFF2-40B4-BE49-F238E27FC236}">
              <a16:creationId xmlns:a16="http://schemas.microsoft.com/office/drawing/2014/main" id="{00000000-0008-0000-0500-00001C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xdr:from>
      <xdr:col>22</xdr:col>
      <xdr:colOff>0</xdr:colOff>
      <xdr:row>15</xdr:row>
      <xdr:rowOff>0</xdr:rowOff>
    </xdr:from>
    <xdr:to>
      <xdr:col>22</xdr:col>
      <xdr:colOff>180975</xdr:colOff>
      <xdr:row>15</xdr:row>
      <xdr:rowOff>180975</xdr:rowOff>
    </xdr:to>
    <xdr:sp macro="" textlink="">
      <xdr:nvSpPr>
        <xdr:cNvPr id="16157" name="Check Box 797" hidden="1">
          <a:extLst>
            <a:ext uri="{63B3BB69-23CF-44E3-9099-C40C66FF867C}">
              <a14:compatExt xmlns:a14="http://schemas.microsoft.com/office/drawing/2010/main" spid="_x0000_s16157"/>
            </a:ext>
            <a:ext uri="{FF2B5EF4-FFF2-40B4-BE49-F238E27FC236}">
              <a16:creationId xmlns:a16="http://schemas.microsoft.com/office/drawing/2014/main" id="{00000000-0008-0000-0500-00001D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xdr:from>
      <xdr:col>22</xdr:col>
      <xdr:colOff>0</xdr:colOff>
      <xdr:row>70</xdr:row>
      <xdr:rowOff>0</xdr:rowOff>
    </xdr:from>
    <xdr:to>
      <xdr:col>22</xdr:col>
      <xdr:colOff>180975</xdr:colOff>
      <xdr:row>70</xdr:row>
      <xdr:rowOff>180975</xdr:rowOff>
    </xdr:to>
    <xdr:sp macro="" textlink="">
      <xdr:nvSpPr>
        <xdr:cNvPr id="16159" name="Check Box 799" hidden="1">
          <a:extLst>
            <a:ext uri="{63B3BB69-23CF-44E3-9099-C40C66FF867C}">
              <a14:compatExt xmlns:a14="http://schemas.microsoft.com/office/drawing/2010/main" spid="_x0000_s16159"/>
            </a:ext>
            <a:ext uri="{FF2B5EF4-FFF2-40B4-BE49-F238E27FC236}">
              <a16:creationId xmlns:a16="http://schemas.microsoft.com/office/drawing/2014/main" id="{00000000-0008-0000-0500-00001F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xdr:from>
      <xdr:col>22</xdr:col>
      <xdr:colOff>0</xdr:colOff>
      <xdr:row>100</xdr:row>
      <xdr:rowOff>0</xdr:rowOff>
    </xdr:from>
    <xdr:to>
      <xdr:col>22</xdr:col>
      <xdr:colOff>180975</xdr:colOff>
      <xdr:row>100</xdr:row>
      <xdr:rowOff>180975</xdr:rowOff>
    </xdr:to>
    <xdr:sp macro="" textlink="">
      <xdr:nvSpPr>
        <xdr:cNvPr id="16162" name="Check Box 802" hidden="1">
          <a:extLst>
            <a:ext uri="{63B3BB69-23CF-44E3-9099-C40C66FF867C}">
              <a14:compatExt xmlns:a14="http://schemas.microsoft.com/office/drawing/2010/main" spid="_x0000_s16162"/>
            </a:ext>
            <a:ext uri="{FF2B5EF4-FFF2-40B4-BE49-F238E27FC236}">
              <a16:creationId xmlns:a16="http://schemas.microsoft.com/office/drawing/2014/main" id="{00000000-0008-0000-0500-000022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xdr:from>
      <xdr:col>22</xdr:col>
      <xdr:colOff>0</xdr:colOff>
      <xdr:row>123</xdr:row>
      <xdr:rowOff>0</xdr:rowOff>
    </xdr:from>
    <xdr:to>
      <xdr:col>22</xdr:col>
      <xdr:colOff>180975</xdr:colOff>
      <xdr:row>123</xdr:row>
      <xdr:rowOff>180975</xdr:rowOff>
    </xdr:to>
    <xdr:sp macro="" textlink="">
      <xdr:nvSpPr>
        <xdr:cNvPr id="16163" name="Check Box 803" hidden="1">
          <a:extLst>
            <a:ext uri="{63B3BB69-23CF-44E3-9099-C40C66FF867C}">
              <a14:compatExt xmlns:a14="http://schemas.microsoft.com/office/drawing/2010/main" spid="_x0000_s16163"/>
            </a:ext>
            <a:ext uri="{FF2B5EF4-FFF2-40B4-BE49-F238E27FC236}">
              <a16:creationId xmlns:a16="http://schemas.microsoft.com/office/drawing/2014/main" id="{00000000-0008-0000-0500-000023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xdr:from>
      <xdr:col>22</xdr:col>
      <xdr:colOff>0</xdr:colOff>
      <xdr:row>125</xdr:row>
      <xdr:rowOff>0</xdr:rowOff>
    </xdr:from>
    <xdr:to>
      <xdr:col>22</xdr:col>
      <xdr:colOff>180975</xdr:colOff>
      <xdr:row>125</xdr:row>
      <xdr:rowOff>180975</xdr:rowOff>
    </xdr:to>
    <xdr:sp macro="" textlink="">
      <xdr:nvSpPr>
        <xdr:cNvPr id="16164" name="Check Box 804" hidden="1">
          <a:extLst>
            <a:ext uri="{63B3BB69-23CF-44E3-9099-C40C66FF867C}">
              <a14:compatExt xmlns:a14="http://schemas.microsoft.com/office/drawing/2010/main" spid="_x0000_s16164"/>
            </a:ext>
            <a:ext uri="{FF2B5EF4-FFF2-40B4-BE49-F238E27FC236}">
              <a16:creationId xmlns:a16="http://schemas.microsoft.com/office/drawing/2014/main" id="{00000000-0008-0000-0500-000024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xdr:from>
      <xdr:col>22</xdr:col>
      <xdr:colOff>0</xdr:colOff>
      <xdr:row>127</xdr:row>
      <xdr:rowOff>0</xdr:rowOff>
    </xdr:from>
    <xdr:to>
      <xdr:col>22</xdr:col>
      <xdr:colOff>180975</xdr:colOff>
      <xdr:row>127</xdr:row>
      <xdr:rowOff>180975</xdr:rowOff>
    </xdr:to>
    <xdr:sp macro="" textlink="">
      <xdr:nvSpPr>
        <xdr:cNvPr id="16165" name="Check Box 805" hidden="1">
          <a:extLst>
            <a:ext uri="{63B3BB69-23CF-44E3-9099-C40C66FF867C}">
              <a14:compatExt xmlns:a14="http://schemas.microsoft.com/office/drawing/2010/main" spid="_x0000_s16165"/>
            </a:ext>
            <a:ext uri="{FF2B5EF4-FFF2-40B4-BE49-F238E27FC236}">
              <a16:creationId xmlns:a16="http://schemas.microsoft.com/office/drawing/2014/main" id="{00000000-0008-0000-0500-000025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xdr:from>
      <xdr:col>22</xdr:col>
      <xdr:colOff>0</xdr:colOff>
      <xdr:row>171</xdr:row>
      <xdr:rowOff>0</xdr:rowOff>
    </xdr:from>
    <xdr:to>
      <xdr:col>22</xdr:col>
      <xdr:colOff>180975</xdr:colOff>
      <xdr:row>171</xdr:row>
      <xdr:rowOff>180975</xdr:rowOff>
    </xdr:to>
    <xdr:sp macro="" textlink="">
      <xdr:nvSpPr>
        <xdr:cNvPr id="16179" name="Check Box 819" hidden="1">
          <a:extLst>
            <a:ext uri="{63B3BB69-23CF-44E3-9099-C40C66FF867C}">
              <a14:compatExt xmlns:a14="http://schemas.microsoft.com/office/drawing/2010/main" spid="_x0000_s16179"/>
            </a:ext>
            <a:ext uri="{FF2B5EF4-FFF2-40B4-BE49-F238E27FC236}">
              <a16:creationId xmlns:a16="http://schemas.microsoft.com/office/drawing/2014/main" id="{00000000-0008-0000-0500-000033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xdr:from>
      <xdr:col>22</xdr:col>
      <xdr:colOff>0</xdr:colOff>
      <xdr:row>188</xdr:row>
      <xdr:rowOff>0</xdr:rowOff>
    </xdr:from>
    <xdr:to>
      <xdr:col>22</xdr:col>
      <xdr:colOff>180975</xdr:colOff>
      <xdr:row>188</xdr:row>
      <xdr:rowOff>180975</xdr:rowOff>
    </xdr:to>
    <xdr:sp macro="" textlink="">
      <xdr:nvSpPr>
        <xdr:cNvPr id="16180" name="Check Box 820" hidden="1">
          <a:extLst>
            <a:ext uri="{63B3BB69-23CF-44E3-9099-C40C66FF867C}">
              <a14:compatExt xmlns:a14="http://schemas.microsoft.com/office/drawing/2010/main" spid="_x0000_s16180"/>
            </a:ext>
            <a:ext uri="{FF2B5EF4-FFF2-40B4-BE49-F238E27FC236}">
              <a16:creationId xmlns:a16="http://schemas.microsoft.com/office/drawing/2014/main" id="{00000000-0008-0000-0500-000034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xdr:from>
      <xdr:col>22</xdr:col>
      <xdr:colOff>0</xdr:colOff>
      <xdr:row>196</xdr:row>
      <xdr:rowOff>0</xdr:rowOff>
    </xdr:from>
    <xdr:to>
      <xdr:col>22</xdr:col>
      <xdr:colOff>180975</xdr:colOff>
      <xdr:row>196</xdr:row>
      <xdr:rowOff>180975</xdr:rowOff>
    </xdr:to>
    <xdr:sp macro="" textlink="">
      <xdr:nvSpPr>
        <xdr:cNvPr id="16181" name="Check Box 821" hidden="1">
          <a:extLst>
            <a:ext uri="{63B3BB69-23CF-44E3-9099-C40C66FF867C}">
              <a14:compatExt xmlns:a14="http://schemas.microsoft.com/office/drawing/2010/main" spid="_x0000_s16181"/>
            </a:ext>
            <a:ext uri="{FF2B5EF4-FFF2-40B4-BE49-F238E27FC236}">
              <a16:creationId xmlns:a16="http://schemas.microsoft.com/office/drawing/2014/main" id="{00000000-0008-0000-0500-000035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xdr:from>
      <xdr:col>22</xdr:col>
      <xdr:colOff>0</xdr:colOff>
      <xdr:row>207</xdr:row>
      <xdr:rowOff>0</xdr:rowOff>
    </xdr:from>
    <xdr:to>
      <xdr:col>22</xdr:col>
      <xdr:colOff>180975</xdr:colOff>
      <xdr:row>207</xdr:row>
      <xdr:rowOff>180975</xdr:rowOff>
    </xdr:to>
    <xdr:sp macro="" textlink="">
      <xdr:nvSpPr>
        <xdr:cNvPr id="16182" name="Check Box 822" hidden="1">
          <a:extLst>
            <a:ext uri="{63B3BB69-23CF-44E3-9099-C40C66FF867C}">
              <a14:compatExt xmlns:a14="http://schemas.microsoft.com/office/drawing/2010/main" spid="_x0000_s16182"/>
            </a:ext>
            <a:ext uri="{FF2B5EF4-FFF2-40B4-BE49-F238E27FC236}">
              <a16:creationId xmlns:a16="http://schemas.microsoft.com/office/drawing/2014/main" id="{00000000-0008-0000-0500-000036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xdr:from>
      <xdr:col>22</xdr:col>
      <xdr:colOff>0</xdr:colOff>
      <xdr:row>221</xdr:row>
      <xdr:rowOff>0</xdr:rowOff>
    </xdr:from>
    <xdr:to>
      <xdr:col>22</xdr:col>
      <xdr:colOff>180975</xdr:colOff>
      <xdr:row>221</xdr:row>
      <xdr:rowOff>180975</xdr:rowOff>
    </xdr:to>
    <xdr:sp macro="" textlink="">
      <xdr:nvSpPr>
        <xdr:cNvPr id="16183" name="Check Box 823" hidden="1">
          <a:extLst>
            <a:ext uri="{63B3BB69-23CF-44E3-9099-C40C66FF867C}">
              <a14:compatExt xmlns:a14="http://schemas.microsoft.com/office/drawing/2010/main" spid="_x0000_s16183"/>
            </a:ext>
            <a:ext uri="{FF2B5EF4-FFF2-40B4-BE49-F238E27FC236}">
              <a16:creationId xmlns:a16="http://schemas.microsoft.com/office/drawing/2014/main" id="{00000000-0008-0000-0500-000037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xdr:from>
      <xdr:col>22</xdr:col>
      <xdr:colOff>0</xdr:colOff>
      <xdr:row>233</xdr:row>
      <xdr:rowOff>0</xdr:rowOff>
    </xdr:from>
    <xdr:to>
      <xdr:col>22</xdr:col>
      <xdr:colOff>180975</xdr:colOff>
      <xdr:row>233</xdr:row>
      <xdr:rowOff>180975</xdr:rowOff>
    </xdr:to>
    <xdr:sp macro="" textlink="">
      <xdr:nvSpPr>
        <xdr:cNvPr id="16184" name="Check Box 824" hidden="1">
          <a:extLst>
            <a:ext uri="{63B3BB69-23CF-44E3-9099-C40C66FF867C}">
              <a14:compatExt xmlns:a14="http://schemas.microsoft.com/office/drawing/2010/main" spid="_x0000_s16184"/>
            </a:ext>
            <a:ext uri="{FF2B5EF4-FFF2-40B4-BE49-F238E27FC236}">
              <a16:creationId xmlns:a16="http://schemas.microsoft.com/office/drawing/2014/main" id="{00000000-0008-0000-0500-000038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xdr:from>
      <xdr:col>22</xdr:col>
      <xdr:colOff>0</xdr:colOff>
      <xdr:row>236</xdr:row>
      <xdr:rowOff>0</xdr:rowOff>
    </xdr:from>
    <xdr:to>
      <xdr:col>22</xdr:col>
      <xdr:colOff>180975</xdr:colOff>
      <xdr:row>236</xdr:row>
      <xdr:rowOff>180975</xdr:rowOff>
    </xdr:to>
    <xdr:sp macro="" textlink="">
      <xdr:nvSpPr>
        <xdr:cNvPr id="16185" name="Check Box 825" hidden="1">
          <a:extLst>
            <a:ext uri="{63B3BB69-23CF-44E3-9099-C40C66FF867C}">
              <a14:compatExt xmlns:a14="http://schemas.microsoft.com/office/drawing/2010/main" spid="_x0000_s16185"/>
            </a:ext>
            <a:ext uri="{FF2B5EF4-FFF2-40B4-BE49-F238E27FC236}">
              <a16:creationId xmlns:a16="http://schemas.microsoft.com/office/drawing/2014/main" id="{00000000-0008-0000-0500-000039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xdr:from>
      <xdr:col>22</xdr:col>
      <xdr:colOff>0</xdr:colOff>
      <xdr:row>277</xdr:row>
      <xdr:rowOff>0</xdr:rowOff>
    </xdr:from>
    <xdr:to>
      <xdr:col>22</xdr:col>
      <xdr:colOff>180975</xdr:colOff>
      <xdr:row>277</xdr:row>
      <xdr:rowOff>180975</xdr:rowOff>
    </xdr:to>
    <xdr:sp macro="" textlink="">
      <xdr:nvSpPr>
        <xdr:cNvPr id="16187" name="Check Box 827" hidden="1">
          <a:extLst>
            <a:ext uri="{63B3BB69-23CF-44E3-9099-C40C66FF867C}">
              <a14:compatExt xmlns:a14="http://schemas.microsoft.com/office/drawing/2010/main" spid="_x0000_s16187"/>
            </a:ext>
            <a:ext uri="{FF2B5EF4-FFF2-40B4-BE49-F238E27FC236}">
              <a16:creationId xmlns:a16="http://schemas.microsoft.com/office/drawing/2014/main" id="{00000000-0008-0000-0500-00003B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xdr:from>
      <xdr:col>22</xdr:col>
      <xdr:colOff>0</xdr:colOff>
      <xdr:row>278</xdr:row>
      <xdr:rowOff>0</xdr:rowOff>
    </xdr:from>
    <xdr:to>
      <xdr:col>22</xdr:col>
      <xdr:colOff>180975</xdr:colOff>
      <xdr:row>278</xdr:row>
      <xdr:rowOff>180975</xdr:rowOff>
    </xdr:to>
    <xdr:sp macro="" textlink="">
      <xdr:nvSpPr>
        <xdr:cNvPr id="16188" name="Check Box 828" hidden="1">
          <a:extLst>
            <a:ext uri="{63B3BB69-23CF-44E3-9099-C40C66FF867C}">
              <a14:compatExt xmlns:a14="http://schemas.microsoft.com/office/drawing/2010/main" spid="_x0000_s16188"/>
            </a:ext>
            <a:ext uri="{FF2B5EF4-FFF2-40B4-BE49-F238E27FC236}">
              <a16:creationId xmlns:a16="http://schemas.microsoft.com/office/drawing/2014/main" id="{00000000-0008-0000-0500-00003C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xdr:from>
      <xdr:col>22</xdr:col>
      <xdr:colOff>0</xdr:colOff>
      <xdr:row>297</xdr:row>
      <xdr:rowOff>0</xdr:rowOff>
    </xdr:from>
    <xdr:to>
      <xdr:col>22</xdr:col>
      <xdr:colOff>180975</xdr:colOff>
      <xdr:row>297</xdr:row>
      <xdr:rowOff>180975</xdr:rowOff>
    </xdr:to>
    <xdr:sp macro="" textlink="">
      <xdr:nvSpPr>
        <xdr:cNvPr id="16191" name="Check Box 831" hidden="1">
          <a:extLst>
            <a:ext uri="{63B3BB69-23CF-44E3-9099-C40C66FF867C}">
              <a14:compatExt xmlns:a14="http://schemas.microsoft.com/office/drawing/2010/main" spid="_x0000_s16191"/>
            </a:ext>
            <a:ext uri="{FF2B5EF4-FFF2-40B4-BE49-F238E27FC236}">
              <a16:creationId xmlns:a16="http://schemas.microsoft.com/office/drawing/2014/main" id="{00000000-0008-0000-0500-00003F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xdr:from>
      <xdr:col>22</xdr:col>
      <xdr:colOff>0</xdr:colOff>
      <xdr:row>340</xdr:row>
      <xdr:rowOff>0</xdr:rowOff>
    </xdr:from>
    <xdr:to>
      <xdr:col>22</xdr:col>
      <xdr:colOff>180975</xdr:colOff>
      <xdr:row>340</xdr:row>
      <xdr:rowOff>180975</xdr:rowOff>
    </xdr:to>
    <xdr:sp macro="" textlink="">
      <xdr:nvSpPr>
        <xdr:cNvPr id="16193" name="Check Box 833" hidden="1">
          <a:extLst>
            <a:ext uri="{63B3BB69-23CF-44E3-9099-C40C66FF867C}">
              <a14:compatExt xmlns:a14="http://schemas.microsoft.com/office/drawing/2010/main" spid="_x0000_s16193"/>
            </a:ext>
            <a:ext uri="{FF2B5EF4-FFF2-40B4-BE49-F238E27FC236}">
              <a16:creationId xmlns:a16="http://schemas.microsoft.com/office/drawing/2014/main" id="{00000000-0008-0000-0500-000041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xdr:from>
      <xdr:col>22</xdr:col>
      <xdr:colOff>0</xdr:colOff>
      <xdr:row>341</xdr:row>
      <xdr:rowOff>0</xdr:rowOff>
    </xdr:from>
    <xdr:to>
      <xdr:col>22</xdr:col>
      <xdr:colOff>180975</xdr:colOff>
      <xdr:row>341</xdr:row>
      <xdr:rowOff>180975</xdr:rowOff>
    </xdr:to>
    <xdr:sp macro="" textlink="">
      <xdr:nvSpPr>
        <xdr:cNvPr id="16194" name="Check Box 834" hidden="1">
          <a:extLst>
            <a:ext uri="{63B3BB69-23CF-44E3-9099-C40C66FF867C}">
              <a14:compatExt xmlns:a14="http://schemas.microsoft.com/office/drawing/2010/main" spid="_x0000_s16194"/>
            </a:ext>
            <a:ext uri="{FF2B5EF4-FFF2-40B4-BE49-F238E27FC236}">
              <a16:creationId xmlns:a16="http://schemas.microsoft.com/office/drawing/2014/main" id="{00000000-0008-0000-0500-000042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xdr:from>
      <xdr:col>22</xdr:col>
      <xdr:colOff>0</xdr:colOff>
      <xdr:row>343</xdr:row>
      <xdr:rowOff>0</xdr:rowOff>
    </xdr:from>
    <xdr:to>
      <xdr:col>22</xdr:col>
      <xdr:colOff>180975</xdr:colOff>
      <xdr:row>343</xdr:row>
      <xdr:rowOff>180975</xdr:rowOff>
    </xdr:to>
    <xdr:sp macro="" textlink="">
      <xdr:nvSpPr>
        <xdr:cNvPr id="16195" name="Check Box 835" hidden="1">
          <a:extLst>
            <a:ext uri="{63B3BB69-23CF-44E3-9099-C40C66FF867C}">
              <a14:compatExt xmlns:a14="http://schemas.microsoft.com/office/drawing/2010/main" spid="_x0000_s16195"/>
            </a:ext>
            <a:ext uri="{FF2B5EF4-FFF2-40B4-BE49-F238E27FC236}">
              <a16:creationId xmlns:a16="http://schemas.microsoft.com/office/drawing/2014/main" id="{00000000-0008-0000-0500-000043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xdr:from>
      <xdr:col>22</xdr:col>
      <xdr:colOff>0</xdr:colOff>
      <xdr:row>347</xdr:row>
      <xdr:rowOff>0</xdr:rowOff>
    </xdr:from>
    <xdr:to>
      <xdr:col>22</xdr:col>
      <xdr:colOff>180975</xdr:colOff>
      <xdr:row>347</xdr:row>
      <xdr:rowOff>180975</xdr:rowOff>
    </xdr:to>
    <xdr:sp macro="" textlink="">
      <xdr:nvSpPr>
        <xdr:cNvPr id="16196" name="Check Box 836" hidden="1">
          <a:extLst>
            <a:ext uri="{63B3BB69-23CF-44E3-9099-C40C66FF867C}">
              <a14:compatExt xmlns:a14="http://schemas.microsoft.com/office/drawing/2010/main" spid="_x0000_s16196"/>
            </a:ext>
            <a:ext uri="{FF2B5EF4-FFF2-40B4-BE49-F238E27FC236}">
              <a16:creationId xmlns:a16="http://schemas.microsoft.com/office/drawing/2014/main" id="{00000000-0008-0000-0500-000044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xdr:from>
      <xdr:col>22</xdr:col>
      <xdr:colOff>0</xdr:colOff>
      <xdr:row>348</xdr:row>
      <xdr:rowOff>0</xdr:rowOff>
    </xdr:from>
    <xdr:to>
      <xdr:col>22</xdr:col>
      <xdr:colOff>180975</xdr:colOff>
      <xdr:row>348</xdr:row>
      <xdr:rowOff>180975</xdr:rowOff>
    </xdr:to>
    <xdr:sp macro="" textlink="">
      <xdr:nvSpPr>
        <xdr:cNvPr id="16197" name="Check Box 837" hidden="1">
          <a:extLst>
            <a:ext uri="{63B3BB69-23CF-44E3-9099-C40C66FF867C}">
              <a14:compatExt xmlns:a14="http://schemas.microsoft.com/office/drawing/2010/main" spid="_x0000_s16197"/>
            </a:ext>
            <a:ext uri="{FF2B5EF4-FFF2-40B4-BE49-F238E27FC236}">
              <a16:creationId xmlns:a16="http://schemas.microsoft.com/office/drawing/2014/main" id="{00000000-0008-0000-0500-000045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xdr:from>
      <xdr:col>22</xdr:col>
      <xdr:colOff>0</xdr:colOff>
      <xdr:row>351</xdr:row>
      <xdr:rowOff>0</xdr:rowOff>
    </xdr:from>
    <xdr:to>
      <xdr:col>22</xdr:col>
      <xdr:colOff>180975</xdr:colOff>
      <xdr:row>351</xdr:row>
      <xdr:rowOff>180975</xdr:rowOff>
    </xdr:to>
    <xdr:sp macro="" textlink="">
      <xdr:nvSpPr>
        <xdr:cNvPr id="16199" name="Check Box 839" hidden="1">
          <a:extLst>
            <a:ext uri="{63B3BB69-23CF-44E3-9099-C40C66FF867C}">
              <a14:compatExt xmlns:a14="http://schemas.microsoft.com/office/drawing/2010/main" spid="_x0000_s16199"/>
            </a:ext>
            <a:ext uri="{FF2B5EF4-FFF2-40B4-BE49-F238E27FC236}">
              <a16:creationId xmlns:a16="http://schemas.microsoft.com/office/drawing/2014/main" id="{00000000-0008-0000-0500-000047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xdr:from>
      <xdr:col>22</xdr:col>
      <xdr:colOff>0</xdr:colOff>
      <xdr:row>356</xdr:row>
      <xdr:rowOff>0</xdr:rowOff>
    </xdr:from>
    <xdr:to>
      <xdr:col>22</xdr:col>
      <xdr:colOff>180975</xdr:colOff>
      <xdr:row>356</xdr:row>
      <xdr:rowOff>180975</xdr:rowOff>
    </xdr:to>
    <xdr:sp macro="" textlink="">
      <xdr:nvSpPr>
        <xdr:cNvPr id="16201" name="Check Box 841" hidden="1">
          <a:extLst>
            <a:ext uri="{63B3BB69-23CF-44E3-9099-C40C66FF867C}">
              <a14:compatExt xmlns:a14="http://schemas.microsoft.com/office/drawing/2010/main" spid="_x0000_s16201"/>
            </a:ext>
            <a:ext uri="{FF2B5EF4-FFF2-40B4-BE49-F238E27FC236}">
              <a16:creationId xmlns:a16="http://schemas.microsoft.com/office/drawing/2014/main" id="{00000000-0008-0000-0500-000049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xdr:from>
      <xdr:col>22</xdr:col>
      <xdr:colOff>0</xdr:colOff>
      <xdr:row>168</xdr:row>
      <xdr:rowOff>0</xdr:rowOff>
    </xdr:from>
    <xdr:to>
      <xdr:col>22</xdr:col>
      <xdr:colOff>180975</xdr:colOff>
      <xdr:row>168</xdr:row>
      <xdr:rowOff>180975</xdr:rowOff>
    </xdr:to>
    <xdr:sp macro="" textlink="">
      <xdr:nvSpPr>
        <xdr:cNvPr id="16206" name="Check Box 846" hidden="1">
          <a:extLst>
            <a:ext uri="{63B3BB69-23CF-44E3-9099-C40C66FF867C}">
              <a14:compatExt xmlns:a14="http://schemas.microsoft.com/office/drawing/2010/main" spid="_x0000_s16206"/>
            </a:ext>
            <a:ext uri="{FF2B5EF4-FFF2-40B4-BE49-F238E27FC236}">
              <a16:creationId xmlns:a16="http://schemas.microsoft.com/office/drawing/2014/main" id="{00000000-0008-0000-0500-00004E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xdr:from>
      <xdr:col>22</xdr:col>
      <xdr:colOff>0</xdr:colOff>
      <xdr:row>212</xdr:row>
      <xdr:rowOff>0</xdr:rowOff>
    </xdr:from>
    <xdr:to>
      <xdr:col>22</xdr:col>
      <xdr:colOff>180975</xdr:colOff>
      <xdr:row>212</xdr:row>
      <xdr:rowOff>180975</xdr:rowOff>
    </xdr:to>
    <xdr:sp macro="" textlink="">
      <xdr:nvSpPr>
        <xdr:cNvPr id="16209" name="Check Box 849" hidden="1">
          <a:extLst>
            <a:ext uri="{63B3BB69-23CF-44E3-9099-C40C66FF867C}">
              <a14:compatExt xmlns:a14="http://schemas.microsoft.com/office/drawing/2010/main" spid="_x0000_s16209"/>
            </a:ext>
            <a:ext uri="{FF2B5EF4-FFF2-40B4-BE49-F238E27FC236}">
              <a16:creationId xmlns:a16="http://schemas.microsoft.com/office/drawing/2014/main" id="{00000000-0008-0000-0500-000051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22</xdr:col>
      <xdr:colOff>0</xdr:colOff>
      <xdr:row>151</xdr:row>
      <xdr:rowOff>0</xdr:rowOff>
    </xdr:from>
    <xdr:to>
      <xdr:col>22</xdr:col>
      <xdr:colOff>180975</xdr:colOff>
      <xdr:row>151</xdr:row>
      <xdr:rowOff>180975</xdr:rowOff>
    </xdr:to>
    <xdr:sp macro="" textlink="">
      <xdr:nvSpPr>
        <xdr:cNvPr id="16212" name="Check Box 852" hidden="1">
          <a:extLst>
            <a:ext uri="{63B3BB69-23CF-44E3-9099-C40C66FF867C}">
              <a14:compatExt xmlns:a14="http://schemas.microsoft.com/office/drawing/2010/main" spid="_x0000_s16212"/>
            </a:ext>
            <a:ext uri="{FF2B5EF4-FFF2-40B4-BE49-F238E27FC236}">
              <a16:creationId xmlns:a16="http://schemas.microsoft.com/office/drawing/2014/main" id="{00000000-0008-0000-0500-000054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2</xdr:col>
      <xdr:colOff>1828959</xdr:colOff>
      <xdr:row>4</xdr:row>
      <xdr:rowOff>140286</xdr:rowOff>
    </xdr:to>
    <xdr:pic>
      <xdr:nvPicPr>
        <xdr:cNvPr id="7" name="Picture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1" cstate="print"/>
        <a:stretch>
          <a:fillRect/>
        </a:stretch>
      </xdr:blipFill>
      <xdr:spPr>
        <a:xfrm>
          <a:off x="3086100" y="0"/>
          <a:ext cx="1828959" cy="902286"/>
        </a:xfrm>
        <a:prstGeom prst="rect">
          <a:avLst/>
        </a:prstGeom>
      </xdr:spPr>
    </xdr:pic>
    <xdr:clientData/>
  </xdr:twoCellAnchor>
  <xdr:twoCellAnchor editAs="oneCell">
    <xdr:from>
      <xdr:col>2</xdr:col>
      <xdr:colOff>600105</xdr:colOff>
      <xdr:row>20</xdr:row>
      <xdr:rowOff>66705</xdr:rowOff>
    </xdr:from>
    <xdr:to>
      <xdr:col>2</xdr:col>
      <xdr:colOff>2276475</xdr:colOff>
      <xdr:row>31</xdr:row>
      <xdr:rowOff>126233</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28855" y="3152805"/>
          <a:ext cx="1676370" cy="169782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2</xdr:col>
      <xdr:colOff>1828959</xdr:colOff>
      <xdr:row>4</xdr:row>
      <xdr:rowOff>140286</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stretch>
          <a:fillRect/>
        </a:stretch>
      </xdr:blipFill>
      <xdr:spPr>
        <a:xfrm>
          <a:off x="3086100" y="0"/>
          <a:ext cx="1828959" cy="902286"/>
        </a:xfrm>
        <a:prstGeom prst="rect">
          <a:avLst/>
        </a:prstGeom>
      </xdr:spPr>
    </xdr:pic>
    <xdr:clientData/>
  </xdr:twoCellAnchor>
  <xdr:twoCellAnchor editAs="oneCell">
    <xdr:from>
      <xdr:col>1</xdr:col>
      <xdr:colOff>19050</xdr:colOff>
      <xdr:row>83</xdr:row>
      <xdr:rowOff>0</xdr:rowOff>
    </xdr:from>
    <xdr:to>
      <xdr:col>1</xdr:col>
      <xdr:colOff>200025</xdr:colOff>
      <xdr:row>84</xdr:row>
      <xdr:rowOff>0</xdr:rowOff>
    </xdr:to>
    <xdr:sp macro="" textlink="">
      <xdr:nvSpPr>
        <xdr:cNvPr id="30726" name="Check Box 6" hidden="1">
          <a:extLst>
            <a:ext uri="{63B3BB69-23CF-44E3-9099-C40C66FF867C}">
              <a14:compatExt xmlns:a14="http://schemas.microsoft.com/office/drawing/2010/main" spid="_x0000_s30726"/>
            </a:ext>
            <a:ext uri="{FF2B5EF4-FFF2-40B4-BE49-F238E27FC236}">
              <a16:creationId xmlns:a16="http://schemas.microsoft.com/office/drawing/2014/main" id="{00000000-0008-0000-0800-000006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84</xdr:row>
      <xdr:rowOff>0</xdr:rowOff>
    </xdr:from>
    <xdr:to>
      <xdr:col>1</xdr:col>
      <xdr:colOff>200025</xdr:colOff>
      <xdr:row>85</xdr:row>
      <xdr:rowOff>0</xdr:rowOff>
    </xdr:to>
    <xdr:sp macro="" textlink="">
      <xdr:nvSpPr>
        <xdr:cNvPr id="30727" name="Check Box 7" hidden="1">
          <a:extLst>
            <a:ext uri="{63B3BB69-23CF-44E3-9099-C40C66FF867C}">
              <a14:compatExt xmlns:a14="http://schemas.microsoft.com/office/drawing/2010/main" spid="_x0000_s30727"/>
            </a:ext>
            <a:ext uri="{FF2B5EF4-FFF2-40B4-BE49-F238E27FC236}">
              <a16:creationId xmlns:a16="http://schemas.microsoft.com/office/drawing/2014/main" id="{00000000-0008-0000-0800-000007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85</xdr:row>
      <xdr:rowOff>0</xdr:rowOff>
    </xdr:from>
    <xdr:to>
      <xdr:col>1</xdr:col>
      <xdr:colOff>200025</xdr:colOff>
      <xdr:row>86</xdr:row>
      <xdr:rowOff>0</xdr:rowOff>
    </xdr:to>
    <xdr:sp macro="" textlink="">
      <xdr:nvSpPr>
        <xdr:cNvPr id="30728" name="Check Box 8" hidden="1">
          <a:extLst>
            <a:ext uri="{63B3BB69-23CF-44E3-9099-C40C66FF867C}">
              <a14:compatExt xmlns:a14="http://schemas.microsoft.com/office/drawing/2010/main" spid="_x0000_s30728"/>
            </a:ext>
            <a:ext uri="{FF2B5EF4-FFF2-40B4-BE49-F238E27FC236}">
              <a16:creationId xmlns:a16="http://schemas.microsoft.com/office/drawing/2014/main" id="{00000000-0008-0000-0800-000008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86</xdr:row>
      <xdr:rowOff>0</xdr:rowOff>
    </xdr:from>
    <xdr:to>
      <xdr:col>1</xdr:col>
      <xdr:colOff>200025</xdr:colOff>
      <xdr:row>87</xdr:row>
      <xdr:rowOff>0</xdr:rowOff>
    </xdr:to>
    <xdr:sp macro="" textlink="">
      <xdr:nvSpPr>
        <xdr:cNvPr id="30729" name="Check Box 9" hidden="1">
          <a:extLst>
            <a:ext uri="{63B3BB69-23CF-44E3-9099-C40C66FF867C}">
              <a14:compatExt xmlns:a14="http://schemas.microsoft.com/office/drawing/2010/main" spid="_x0000_s30729"/>
            </a:ext>
            <a:ext uri="{FF2B5EF4-FFF2-40B4-BE49-F238E27FC236}">
              <a16:creationId xmlns:a16="http://schemas.microsoft.com/office/drawing/2014/main" id="{00000000-0008-0000-0800-000009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87</xdr:row>
      <xdr:rowOff>0</xdr:rowOff>
    </xdr:from>
    <xdr:to>
      <xdr:col>1</xdr:col>
      <xdr:colOff>200025</xdr:colOff>
      <xdr:row>88</xdr:row>
      <xdr:rowOff>0</xdr:rowOff>
    </xdr:to>
    <xdr:sp macro="" textlink="">
      <xdr:nvSpPr>
        <xdr:cNvPr id="30730" name="Check Box 10" hidden="1">
          <a:extLst>
            <a:ext uri="{63B3BB69-23CF-44E3-9099-C40C66FF867C}">
              <a14:compatExt xmlns:a14="http://schemas.microsoft.com/office/drawing/2010/main" spid="_x0000_s30730"/>
            </a:ext>
            <a:ext uri="{FF2B5EF4-FFF2-40B4-BE49-F238E27FC236}">
              <a16:creationId xmlns:a16="http://schemas.microsoft.com/office/drawing/2014/main" id="{00000000-0008-0000-0800-00000A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88</xdr:row>
      <xdr:rowOff>0</xdr:rowOff>
    </xdr:from>
    <xdr:to>
      <xdr:col>1</xdr:col>
      <xdr:colOff>200025</xdr:colOff>
      <xdr:row>89</xdr:row>
      <xdr:rowOff>0</xdr:rowOff>
    </xdr:to>
    <xdr:sp macro="" textlink="">
      <xdr:nvSpPr>
        <xdr:cNvPr id="30731" name="Check Box 11" hidden="1">
          <a:extLst>
            <a:ext uri="{63B3BB69-23CF-44E3-9099-C40C66FF867C}">
              <a14:compatExt xmlns:a14="http://schemas.microsoft.com/office/drawing/2010/main" spid="_x0000_s30731"/>
            </a:ext>
            <a:ext uri="{FF2B5EF4-FFF2-40B4-BE49-F238E27FC236}">
              <a16:creationId xmlns:a16="http://schemas.microsoft.com/office/drawing/2014/main" id="{00000000-0008-0000-0800-00000B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89</xdr:row>
      <xdr:rowOff>0</xdr:rowOff>
    </xdr:from>
    <xdr:to>
      <xdr:col>1</xdr:col>
      <xdr:colOff>200025</xdr:colOff>
      <xdr:row>90</xdr:row>
      <xdr:rowOff>0</xdr:rowOff>
    </xdr:to>
    <xdr:sp macro="" textlink="">
      <xdr:nvSpPr>
        <xdr:cNvPr id="30732" name="Check Box 12" hidden="1">
          <a:extLst>
            <a:ext uri="{63B3BB69-23CF-44E3-9099-C40C66FF867C}">
              <a14:compatExt xmlns:a14="http://schemas.microsoft.com/office/drawing/2010/main" spid="_x0000_s30732"/>
            </a:ext>
            <a:ext uri="{FF2B5EF4-FFF2-40B4-BE49-F238E27FC236}">
              <a16:creationId xmlns:a16="http://schemas.microsoft.com/office/drawing/2014/main" id="{00000000-0008-0000-0800-00000C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90</xdr:row>
      <xdr:rowOff>0</xdr:rowOff>
    </xdr:from>
    <xdr:to>
      <xdr:col>1</xdr:col>
      <xdr:colOff>200025</xdr:colOff>
      <xdr:row>91</xdr:row>
      <xdr:rowOff>0</xdr:rowOff>
    </xdr:to>
    <xdr:sp macro="" textlink="">
      <xdr:nvSpPr>
        <xdr:cNvPr id="30733" name="Check Box 13" hidden="1">
          <a:extLst>
            <a:ext uri="{63B3BB69-23CF-44E3-9099-C40C66FF867C}">
              <a14:compatExt xmlns:a14="http://schemas.microsoft.com/office/drawing/2010/main" spid="_x0000_s30733"/>
            </a:ext>
            <a:ext uri="{FF2B5EF4-FFF2-40B4-BE49-F238E27FC236}">
              <a16:creationId xmlns:a16="http://schemas.microsoft.com/office/drawing/2014/main" id="{00000000-0008-0000-0800-00000D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91</xdr:row>
      <xdr:rowOff>0</xdr:rowOff>
    </xdr:from>
    <xdr:to>
      <xdr:col>1</xdr:col>
      <xdr:colOff>200025</xdr:colOff>
      <xdr:row>92</xdr:row>
      <xdr:rowOff>0</xdr:rowOff>
    </xdr:to>
    <xdr:sp macro="" textlink="">
      <xdr:nvSpPr>
        <xdr:cNvPr id="30734" name="Check Box 14" hidden="1">
          <a:extLst>
            <a:ext uri="{63B3BB69-23CF-44E3-9099-C40C66FF867C}">
              <a14:compatExt xmlns:a14="http://schemas.microsoft.com/office/drawing/2010/main" spid="_x0000_s30734"/>
            </a:ext>
            <a:ext uri="{FF2B5EF4-FFF2-40B4-BE49-F238E27FC236}">
              <a16:creationId xmlns:a16="http://schemas.microsoft.com/office/drawing/2014/main" id="{00000000-0008-0000-0800-00000E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82</xdr:row>
      <xdr:rowOff>0</xdr:rowOff>
    </xdr:from>
    <xdr:to>
      <xdr:col>1</xdr:col>
      <xdr:colOff>200025</xdr:colOff>
      <xdr:row>83</xdr:row>
      <xdr:rowOff>0</xdr:rowOff>
    </xdr:to>
    <xdr:sp macro="" textlink="">
      <xdr:nvSpPr>
        <xdr:cNvPr id="30735" name="Check Box 15" hidden="1">
          <a:extLst>
            <a:ext uri="{63B3BB69-23CF-44E3-9099-C40C66FF867C}">
              <a14:compatExt xmlns:a14="http://schemas.microsoft.com/office/drawing/2010/main" spid="_x0000_s30735"/>
            </a:ext>
            <a:ext uri="{FF2B5EF4-FFF2-40B4-BE49-F238E27FC236}">
              <a16:creationId xmlns:a16="http://schemas.microsoft.com/office/drawing/2014/main" id="{00000000-0008-0000-0800-00000F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93</xdr:row>
      <xdr:rowOff>0</xdr:rowOff>
    </xdr:from>
    <xdr:to>
      <xdr:col>1</xdr:col>
      <xdr:colOff>200025</xdr:colOff>
      <xdr:row>94</xdr:row>
      <xdr:rowOff>0</xdr:rowOff>
    </xdr:to>
    <xdr:sp macro="" textlink="">
      <xdr:nvSpPr>
        <xdr:cNvPr id="30736" name="Check Box 16" hidden="1">
          <a:extLst>
            <a:ext uri="{63B3BB69-23CF-44E3-9099-C40C66FF867C}">
              <a14:compatExt xmlns:a14="http://schemas.microsoft.com/office/drawing/2010/main" spid="_x0000_s30736"/>
            </a:ext>
            <a:ext uri="{FF2B5EF4-FFF2-40B4-BE49-F238E27FC236}">
              <a16:creationId xmlns:a16="http://schemas.microsoft.com/office/drawing/2014/main" id="{00000000-0008-0000-0800-000010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94</xdr:row>
      <xdr:rowOff>0</xdr:rowOff>
    </xdr:from>
    <xdr:to>
      <xdr:col>1</xdr:col>
      <xdr:colOff>200025</xdr:colOff>
      <xdr:row>95</xdr:row>
      <xdr:rowOff>0</xdr:rowOff>
    </xdr:to>
    <xdr:sp macro="" textlink="">
      <xdr:nvSpPr>
        <xdr:cNvPr id="30737" name="Check Box 17" hidden="1">
          <a:extLst>
            <a:ext uri="{63B3BB69-23CF-44E3-9099-C40C66FF867C}">
              <a14:compatExt xmlns:a14="http://schemas.microsoft.com/office/drawing/2010/main" spid="_x0000_s30737"/>
            </a:ext>
            <a:ext uri="{FF2B5EF4-FFF2-40B4-BE49-F238E27FC236}">
              <a16:creationId xmlns:a16="http://schemas.microsoft.com/office/drawing/2014/main" id="{00000000-0008-0000-0800-000011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95</xdr:row>
      <xdr:rowOff>0</xdr:rowOff>
    </xdr:from>
    <xdr:to>
      <xdr:col>1</xdr:col>
      <xdr:colOff>200025</xdr:colOff>
      <xdr:row>96</xdr:row>
      <xdr:rowOff>0</xdr:rowOff>
    </xdr:to>
    <xdr:sp macro="" textlink="">
      <xdr:nvSpPr>
        <xdr:cNvPr id="30738" name="Check Box 18" hidden="1">
          <a:extLst>
            <a:ext uri="{63B3BB69-23CF-44E3-9099-C40C66FF867C}">
              <a14:compatExt xmlns:a14="http://schemas.microsoft.com/office/drawing/2010/main" spid="_x0000_s30738"/>
            </a:ext>
            <a:ext uri="{FF2B5EF4-FFF2-40B4-BE49-F238E27FC236}">
              <a16:creationId xmlns:a16="http://schemas.microsoft.com/office/drawing/2014/main" id="{00000000-0008-0000-0800-000012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96</xdr:row>
      <xdr:rowOff>0</xdr:rowOff>
    </xdr:from>
    <xdr:to>
      <xdr:col>1</xdr:col>
      <xdr:colOff>200025</xdr:colOff>
      <xdr:row>97</xdr:row>
      <xdr:rowOff>0</xdr:rowOff>
    </xdr:to>
    <xdr:sp macro="" textlink="">
      <xdr:nvSpPr>
        <xdr:cNvPr id="30739" name="Check Box 19" hidden="1">
          <a:extLst>
            <a:ext uri="{63B3BB69-23CF-44E3-9099-C40C66FF867C}">
              <a14:compatExt xmlns:a14="http://schemas.microsoft.com/office/drawing/2010/main" spid="_x0000_s30739"/>
            </a:ext>
            <a:ext uri="{FF2B5EF4-FFF2-40B4-BE49-F238E27FC236}">
              <a16:creationId xmlns:a16="http://schemas.microsoft.com/office/drawing/2014/main" id="{00000000-0008-0000-0800-000013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97</xdr:row>
      <xdr:rowOff>0</xdr:rowOff>
    </xdr:from>
    <xdr:to>
      <xdr:col>1</xdr:col>
      <xdr:colOff>200025</xdr:colOff>
      <xdr:row>98</xdr:row>
      <xdr:rowOff>0</xdr:rowOff>
    </xdr:to>
    <xdr:sp macro="" textlink="">
      <xdr:nvSpPr>
        <xdr:cNvPr id="30740" name="Check Box 20" hidden="1">
          <a:extLst>
            <a:ext uri="{63B3BB69-23CF-44E3-9099-C40C66FF867C}">
              <a14:compatExt xmlns:a14="http://schemas.microsoft.com/office/drawing/2010/main" spid="_x0000_s30740"/>
            </a:ext>
            <a:ext uri="{FF2B5EF4-FFF2-40B4-BE49-F238E27FC236}">
              <a16:creationId xmlns:a16="http://schemas.microsoft.com/office/drawing/2014/main" id="{00000000-0008-0000-0800-000014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98</xdr:row>
      <xdr:rowOff>0</xdr:rowOff>
    </xdr:from>
    <xdr:to>
      <xdr:col>1</xdr:col>
      <xdr:colOff>200025</xdr:colOff>
      <xdr:row>99</xdr:row>
      <xdr:rowOff>0</xdr:rowOff>
    </xdr:to>
    <xdr:sp macro="" textlink="">
      <xdr:nvSpPr>
        <xdr:cNvPr id="30741" name="Check Box 21" hidden="1">
          <a:extLst>
            <a:ext uri="{63B3BB69-23CF-44E3-9099-C40C66FF867C}">
              <a14:compatExt xmlns:a14="http://schemas.microsoft.com/office/drawing/2010/main" spid="_x0000_s30741"/>
            </a:ext>
            <a:ext uri="{FF2B5EF4-FFF2-40B4-BE49-F238E27FC236}">
              <a16:creationId xmlns:a16="http://schemas.microsoft.com/office/drawing/2014/main" id="{00000000-0008-0000-0800-000015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99</xdr:row>
      <xdr:rowOff>0</xdr:rowOff>
    </xdr:from>
    <xdr:to>
      <xdr:col>1</xdr:col>
      <xdr:colOff>200025</xdr:colOff>
      <xdr:row>100</xdr:row>
      <xdr:rowOff>0</xdr:rowOff>
    </xdr:to>
    <xdr:sp macro="" textlink="">
      <xdr:nvSpPr>
        <xdr:cNvPr id="30742" name="Check Box 22" hidden="1">
          <a:extLst>
            <a:ext uri="{63B3BB69-23CF-44E3-9099-C40C66FF867C}">
              <a14:compatExt xmlns:a14="http://schemas.microsoft.com/office/drawing/2010/main" spid="_x0000_s30742"/>
            </a:ext>
            <a:ext uri="{FF2B5EF4-FFF2-40B4-BE49-F238E27FC236}">
              <a16:creationId xmlns:a16="http://schemas.microsoft.com/office/drawing/2014/main" id="{00000000-0008-0000-0800-000016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100</xdr:row>
      <xdr:rowOff>0</xdr:rowOff>
    </xdr:from>
    <xdr:to>
      <xdr:col>1</xdr:col>
      <xdr:colOff>200025</xdr:colOff>
      <xdr:row>101</xdr:row>
      <xdr:rowOff>0</xdr:rowOff>
    </xdr:to>
    <xdr:sp macro="" textlink="">
      <xdr:nvSpPr>
        <xdr:cNvPr id="30743" name="Check Box 23" hidden="1">
          <a:extLst>
            <a:ext uri="{63B3BB69-23CF-44E3-9099-C40C66FF867C}">
              <a14:compatExt xmlns:a14="http://schemas.microsoft.com/office/drawing/2010/main" spid="_x0000_s30743"/>
            </a:ext>
            <a:ext uri="{FF2B5EF4-FFF2-40B4-BE49-F238E27FC236}">
              <a16:creationId xmlns:a16="http://schemas.microsoft.com/office/drawing/2014/main" id="{00000000-0008-0000-0800-000017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101</xdr:row>
      <xdr:rowOff>0</xdr:rowOff>
    </xdr:from>
    <xdr:to>
      <xdr:col>1</xdr:col>
      <xdr:colOff>200025</xdr:colOff>
      <xdr:row>102</xdr:row>
      <xdr:rowOff>0</xdr:rowOff>
    </xdr:to>
    <xdr:sp macro="" textlink="">
      <xdr:nvSpPr>
        <xdr:cNvPr id="30744" name="Check Box 24" hidden="1">
          <a:extLst>
            <a:ext uri="{63B3BB69-23CF-44E3-9099-C40C66FF867C}">
              <a14:compatExt xmlns:a14="http://schemas.microsoft.com/office/drawing/2010/main" spid="_x0000_s30744"/>
            </a:ext>
            <a:ext uri="{FF2B5EF4-FFF2-40B4-BE49-F238E27FC236}">
              <a16:creationId xmlns:a16="http://schemas.microsoft.com/office/drawing/2014/main" id="{00000000-0008-0000-0800-000018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92</xdr:row>
      <xdr:rowOff>0</xdr:rowOff>
    </xdr:from>
    <xdr:to>
      <xdr:col>1</xdr:col>
      <xdr:colOff>200025</xdr:colOff>
      <xdr:row>93</xdr:row>
      <xdr:rowOff>0</xdr:rowOff>
    </xdr:to>
    <xdr:sp macro="" textlink="">
      <xdr:nvSpPr>
        <xdr:cNvPr id="30745" name="Check Box 25" hidden="1">
          <a:extLst>
            <a:ext uri="{63B3BB69-23CF-44E3-9099-C40C66FF867C}">
              <a14:compatExt xmlns:a14="http://schemas.microsoft.com/office/drawing/2010/main" spid="_x0000_s30745"/>
            </a:ext>
            <a:ext uri="{FF2B5EF4-FFF2-40B4-BE49-F238E27FC236}">
              <a16:creationId xmlns:a16="http://schemas.microsoft.com/office/drawing/2014/main" id="{00000000-0008-0000-0800-000019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103</xdr:row>
      <xdr:rowOff>0</xdr:rowOff>
    </xdr:from>
    <xdr:to>
      <xdr:col>1</xdr:col>
      <xdr:colOff>200025</xdr:colOff>
      <xdr:row>104</xdr:row>
      <xdr:rowOff>0</xdr:rowOff>
    </xdr:to>
    <xdr:sp macro="" textlink="">
      <xdr:nvSpPr>
        <xdr:cNvPr id="30746" name="Check Box 26" hidden="1">
          <a:extLst>
            <a:ext uri="{63B3BB69-23CF-44E3-9099-C40C66FF867C}">
              <a14:compatExt xmlns:a14="http://schemas.microsoft.com/office/drawing/2010/main" spid="_x0000_s30746"/>
            </a:ext>
            <a:ext uri="{FF2B5EF4-FFF2-40B4-BE49-F238E27FC236}">
              <a16:creationId xmlns:a16="http://schemas.microsoft.com/office/drawing/2014/main" id="{00000000-0008-0000-0800-00001A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104</xdr:row>
      <xdr:rowOff>0</xdr:rowOff>
    </xdr:from>
    <xdr:to>
      <xdr:col>1</xdr:col>
      <xdr:colOff>200025</xdr:colOff>
      <xdr:row>105</xdr:row>
      <xdr:rowOff>0</xdr:rowOff>
    </xdr:to>
    <xdr:sp macro="" textlink="">
      <xdr:nvSpPr>
        <xdr:cNvPr id="30747" name="Check Box 27" hidden="1">
          <a:extLst>
            <a:ext uri="{63B3BB69-23CF-44E3-9099-C40C66FF867C}">
              <a14:compatExt xmlns:a14="http://schemas.microsoft.com/office/drawing/2010/main" spid="_x0000_s30747"/>
            </a:ext>
            <a:ext uri="{FF2B5EF4-FFF2-40B4-BE49-F238E27FC236}">
              <a16:creationId xmlns:a16="http://schemas.microsoft.com/office/drawing/2014/main" id="{00000000-0008-0000-0800-00001B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105</xdr:row>
      <xdr:rowOff>0</xdr:rowOff>
    </xdr:from>
    <xdr:to>
      <xdr:col>1</xdr:col>
      <xdr:colOff>200025</xdr:colOff>
      <xdr:row>106</xdr:row>
      <xdr:rowOff>0</xdr:rowOff>
    </xdr:to>
    <xdr:sp macro="" textlink="">
      <xdr:nvSpPr>
        <xdr:cNvPr id="30748" name="Check Box 28" hidden="1">
          <a:extLst>
            <a:ext uri="{63B3BB69-23CF-44E3-9099-C40C66FF867C}">
              <a14:compatExt xmlns:a14="http://schemas.microsoft.com/office/drawing/2010/main" spid="_x0000_s30748"/>
            </a:ext>
            <a:ext uri="{FF2B5EF4-FFF2-40B4-BE49-F238E27FC236}">
              <a16:creationId xmlns:a16="http://schemas.microsoft.com/office/drawing/2014/main" id="{00000000-0008-0000-0800-00001C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106</xdr:row>
      <xdr:rowOff>0</xdr:rowOff>
    </xdr:from>
    <xdr:to>
      <xdr:col>1</xdr:col>
      <xdr:colOff>200025</xdr:colOff>
      <xdr:row>107</xdr:row>
      <xdr:rowOff>0</xdr:rowOff>
    </xdr:to>
    <xdr:sp macro="" textlink="">
      <xdr:nvSpPr>
        <xdr:cNvPr id="30749" name="Check Box 29" hidden="1">
          <a:extLst>
            <a:ext uri="{63B3BB69-23CF-44E3-9099-C40C66FF867C}">
              <a14:compatExt xmlns:a14="http://schemas.microsoft.com/office/drawing/2010/main" spid="_x0000_s30749"/>
            </a:ext>
            <a:ext uri="{FF2B5EF4-FFF2-40B4-BE49-F238E27FC236}">
              <a16:creationId xmlns:a16="http://schemas.microsoft.com/office/drawing/2014/main" id="{00000000-0008-0000-0800-00001D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107</xdr:row>
      <xdr:rowOff>0</xdr:rowOff>
    </xdr:from>
    <xdr:to>
      <xdr:col>1</xdr:col>
      <xdr:colOff>200025</xdr:colOff>
      <xdr:row>108</xdr:row>
      <xdr:rowOff>0</xdr:rowOff>
    </xdr:to>
    <xdr:sp macro="" textlink="">
      <xdr:nvSpPr>
        <xdr:cNvPr id="30750" name="Check Box 30" hidden="1">
          <a:extLst>
            <a:ext uri="{63B3BB69-23CF-44E3-9099-C40C66FF867C}">
              <a14:compatExt xmlns:a14="http://schemas.microsoft.com/office/drawing/2010/main" spid="_x0000_s30750"/>
            </a:ext>
            <a:ext uri="{FF2B5EF4-FFF2-40B4-BE49-F238E27FC236}">
              <a16:creationId xmlns:a16="http://schemas.microsoft.com/office/drawing/2014/main" id="{00000000-0008-0000-0800-00001E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108</xdr:row>
      <xdr:rowOff>0</xdr:rowOff>
    </xdr:from>
    <xdr:to>
      <xdr:col>1</xdr:col>
      <xdr:colOff>200025</xdr:colOff>
      <xdr:row>109</xdr:row>
      <xdr:rowOff>0</xdr:rowOff>
    </xdr:to>
    <xdr:sp macro="" textlink="">
      <xdr:nvSpPr>
        <xdr:cNvPr id="30751" name="Check Box 31" hidden="1">
          <a:extLst>
            <a:ext uri="{63B3BB69-23CF-44E3-9099-C40C66FF867C}">
              <a14:compatExt xmlns:a14="http://schemas.microsoft.com/office/drawing/2010/main" spid="_x0000_s30751"/>
            </a:ext>
            <a:ext uri="{FF2B5EF4-FFF2-40B4-BE49-F238E27FC236}">
              <a16:creationId xmlns:a16="http://schemas.microsoft.com/office/drawing/2014/main" id="{00000000-0008-0000-0800-00001F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109</xdr:row>
      <xdr:rowOff>0</xdr:rowOff>
    </xdr:from>
    <xdr:to>
      <xdr:col>1</xdr:col>
      <xdr:colOff>200025</xdr:colOff>
      <xdr:row>110</xdr:row>
      <xdr:rowOff>0</xdr:rowOff>
    </xdr:to>
    <xdr:sp macro="" textlink="">
      <xdr:nvSpPr>
        <xdr:cNvPr id="30752" name="Check Box 32" hidden="1">
          <a:extLst>
            <a:ext uri="{63B3BB69-23CF-44E3-9099-C40C66FF867C}">
              <a14:compatExt xmlns:a14="http://schemas.microsoft.com/office/drawing/2010/main" spid="_x0000_s30752"/>
            </a:ext>
            <a:ext uri="{FF2B5EF4-FFF2-40B4-BE49-F238E27FC236}">
              <a16:creationId xmlns:a16="http://schemas.microsoft.com/office/drawing/2014/main" id="{00000000-0008-0000-0800-000020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110</xdr:row>
      <xdr:rowOff>0</xdr:rowOff>
    </xdr:from>
    <xdr:to>
      <xdr:col>1</xdr:col>
      <xdr:colOff>200025</xdr:colOff>
      <xdr:row>111</xdr:row>
      <xdr:rowOff>0</xdr:rowOff>
    </xdr:to>
    <xdr:sp macro="" textlink="">
      <xdr:nvSpPr>
        <xdr:cNvPr id="30753" name="Check Box 33" hidden="1">
          <a:extLst>
            <a:ext uri="{63B3BB69-23CF-44E3-9099-C40C66FF867C}">
              <a14:compatExt xmlns:a14="http://schemas.microsoft.com/office/drawing/2010/main" spid="_x0000_s30753"/>
            </a:ext>
            <a:ext uri="{FF2B5EF4-FFF2-40B4-BE49-F238E27FC236}">
              <a16:creationId xmlns:a16="http://schemas.microsoft.com/office/drawing/2014/main" id="{00000000-0008-0000-0800-000021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111</xdr:row>
      <xdr:rowOff>0</xdr:rowOff>
    </xdr:from>
    <xdr:to>
      <xdr:col>1</xdr:col>
      <xdr:colOff>200025</xdr:colOff>
      <xdr:row>112</xdr:row>
      <xdr:rowOff>0</xdr:rowOff>
    </xdr:to>
    <xdr:sp macro="" textlink="">
      <xdr:nvSpPr>
        <xdr:cNvPr id="30754" name="Check Box 34" hidden="1">
          <a:extLst>
            <a:ext uri="{63B3BB69-23CF-44E3-9099-C40C66FF867C}">
              <a14:compatExt xmlns:a14="http://schemas.microsoft.com/office/drawing/2010/main" spid="_x0000_s30754"/>
            </a:ext>
            <a:ext uri="{FF2B5EF4-FFF2-40B4-BE49-F238E27FC236}">
              <a16:creationId xmlns:a16="http://schemas.microsoft.com/office/drawing/2014/main" id="{00000000-0008-0000-0800-000022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102</xdr:row>
      <xdr:rowOff>0</xdr:rowOff>
    </xdr:from>
    <xdr:to>
      <xdr:col>1</xdr:col>
      <xdr:colOff>200025</xdr:colOff>
      <xdr:row>103</xdr:row>
      <xdr:rowOff>0</xdr:rowOff>
    </xdr:to>
    <xdr:sp macro="" textlink="">
      <xdr:nvSpPr>
        <xdr:cNvPr id="30755" name="Check Box 35" hidden="1">
          <a:extLst>
            <a:ext uri="{63B3BB69-23CF-44E3-9099-C40C66FF867C}">
              <a14:compatExt xmlns:a14="http://schemas.microsoft.com/office/drawing/2010/main" spid="_x0000_s30755"/>
            </a:ext>
            <a:ext uri="{FF2B5EF4-FFF2-40B4-BE49-F238E27FC236}">
              <a16:creationId xmlns:a16="http://schemas.microsoft.com/office/drawing/2014/main" id="{00000000-0008-0000-0800-000023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91</xdr:row>
      <xdr:rowOff>0</xdr:rowOff>
    </xdr:from>
    <xdr:to>
      <xdr:col>1</xdr:col>
      <xdr:colOff>200025</xdr:colOff>
      <xdr:row>92</xdr:row>
      <xdr:rowOff>0</xdr:rowOff>
    </xdr:to>
    <xdr:sp macro="" textlink="">
      <xdr:nvSpPr>
        <xdr:cNvPr id="30756" name="Check Box 36" hidden="1">
          <a:extLst>
            <a:ext uri="{63B3BB69-23CF-44E3-9099-C40C66FF867C}">
              <a14:compatExt xmlns:a14="http://schemas.microsoft.com/office/drawing/2010/main" spid="_x0000_s30756"/>
            </a:ext>
            <a:ext uri="{FF2B5EF4-FFF2-40B4-BE49-F238E27FC236}">
              <a16:creationId xmlns:a16="http://schemas.microsoft.com/office/drawing/2014/main" id="{00000000-0008-0000-0800-000024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92</xdr:row>
      <xdr:rowOff>0</xdr:rowOff>
    </xdr:from>
    <xdr:to>
      <xdr:col>1</xdr:col>
      <xdr:colOff>200025</xdr:colOff>
      <xdr:row>93</xdr:row>
      <xdr:rowOff>0</xdr:rowOff>
    </xdr:to>
    <xdr:sp macro="" textlink="">
      <xdr:nvSpPr>
        <xdr:cNvPr id="30757" name="Check Box 37" hidden="1">
          <a:extLst>
            <a:ext uri="{63B3BB69-23CF-44E3-9099-C40C66FF867C}">
              <a14:compatExt xmlns:a14="http://schemas.microsoft.com/office/drawing/2010/main" spid="_x0000_s30757"/>
            </a:ext>
            <a:ext uri="{FF2B5EF4-FFF2-40B4-BE49-F238E27FC236}">
              <a16:creationId xmlns:a16="http://schemas.microsoft.com/office/drawing/2014/main" id="{00000000-0008-0000-0800-000025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93</xdr:row>
      <xdr:rowOff>0</xdr:rowOff>
    </xdr:from>
    <xdr:to>
      <xdr:col>1</xdr:col>
      <xdr:colOff>200025</xdr:colOff>
      <xdr:row>94</xdr:row>
      <xdr:rowOff>0</xdr:rowOff>
    </xdr:to>
    <xdr:sp macro="" textlink="">
      <xdr:nvSpPr>
        <xdr:cNvPr id="30758" name="Check Box 38" hidden="1">
          <a:extLst>
            <a:ext uri="{63B3BB69-23CF-44E3-9099-C40C66FF867C}">
              <a14:compatExt xmlns:a14="http://schemas.microsoft.com/office/drawing/2010/main" spid="_x0000_s30758"/>
            </a:ext>
            <a:ext uri="{FF2B5EF4-FFF2-40B4-BE49-F238E27FC236}">
              <a16:creationId xmlns:a16="http://schemas.microsoft.com/office/drawing/2014/main" id="{00000000-0008-0000-0800-000026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94</xdr:row>
      <xdr:rowOff>0</xdr:rowOff>
    </xdr:from>
    <xdr:to>
      <xdr:col>1</xdr:col>
      <xdr:colOff>200025</xdr:colOff>
      <xdr:row>95</xdr:row>
      <xdr:rowOff>0</xdr:rowOff>
    </xdr:to>
    <xdr:sp macro="" textlink="">
      <xdr:nvSpPr>
        <xdr:cNvPr id="30759" name="Check Box 39" hidden="1">
          <a:extLst>
            <a:ext uri="{63B3BB69-23CF-44E3-9099-C40C66FF867C}">
              <a14:compatExt xmlns:a14="http://schemas.microsoft.com/office/drawing/2010/main" spid="_x0000_s30759"/>
            </a:ext>
            <a:ext uri="{FF2B5EF4-FFF2-40B4-BE49-F238E27FC236}">
              <a16:creationId xmlns:a16="http://schemas.microsoft.com/office/drawing/2014/main" id="{00000000-0008-0000-0800-000027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95</xdr:row>
      <xdr:rowOff>0</xdr:rowOff>
    </xdr:from>
    <xdr:to>
      <xdr:col>1</xdr:col>
      <xdr:colOff>200025</xdr:colOff>
      <xdr:row>96</xdr:row>
      <xdr:rowOff>0</xdr:rowOff>
    </xdr:to>
    <xdr:sp macro="" textlink="">
      <xdr:nvSpPr>
        <xdr:cNvPr id="30760" name="Check Box 40" hidden="1">
          <a:extLst>
            <a:ext uri="{63B3BB69-23CF-44E3-9099-C40C66FF867C}">
              <a14:compatExt xmlns:a14="http://schemas.microsoft.com/office/drawing/2010/main" spid="_x0000_s30760"/>
            </a:ext>
            <a:ext uri="{FF2B5EF4-FFF2-40B4-BE49-F238E27FC236}">
              <a16:creationId xmlns:a16="http://schemas.microsoft.com/office/drawing/2014/main" id="{00000000-0008-0000-0800-000028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96</xdr:row>
      <xdr:rowOff>0</xdr:rowOff>
    </xdr:from>
    <xdr:to>
      <xdr:col>1</xdr:col>
      <xdr:colOff>200025</xdr:colOff>
      <xdr:row>97</xdr:row>
      <xdr:rowOff>0</xdr:rowOff>
    </xdr:to>
    <xdr:sp macro="" textlink="">
      <xdr:nvSpPr>
        <xdr:cNvPr id="30761" name="Check Box 41" hidden="1">
          <a:extLst>
            <a:ext uri="{63B3BB69-23CF-44E3-9099-C40C66FF867C}">
              <a14:compatExt xmlns:a14="http://schemas.microsoft.com/office/drawing/2010/main" spid="_x0000_s30761"/>
            </a:ext>
            <a:ext uri="{FF2B5EF4-FFF2-40B4-BE49-F238E27FC236}">
              <a16:creationId xmlns:a16="http://schemas.microsoft.com/office/drawing/2014/main" id="{00000000-0008-0000-0800-000029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97</xdr:row>
      <xdr:rowOff>0</xdr:rowOff>
    </xdr:from>
    <xdr:to>
      <xdr:col>1</xdr:col>
      <xdr:colOff>200025</xdr:colOff>
      <xdr:row>98</xdr:row>
      <xdr:rowOff>0</xdr:rowOff>
    </xdr:to>
    <xdr:sp macro="" textlink="">
      <xdr:nvSpPr>
        <xdr:cNvPr id="30762" name="Check Box 42" hidden="1">
          <a:extLst>
            <a:ext uri="{63B3BB69-23CF-44E3-9099-C40C66FF867C}">
              <a14:compatExt xmlns:a14="http://schemas.microsoft.com/office/drawing/2010/main" spid="_x0000_s30762"/>
            </a:ext>
            <a:ext uri="{FF2B5EF4-FFF2-40B4-BE49-F238E27FC236}">
              <a16:creationId xmlns:a16="http://schemas.microsoft.com/office/drawing/2014/main" id="{00000000-0008-0000-0800-00002A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98</xdr:row>
      <xdr:rowOff>0</xdr:rowOff>
    </xdr:from>
    <xdr:to>
      <xdr:col>1</xdr:col>
      <xdr:colOff>200025</xdr:colOff>
      <xdr:row>99</xdr:row>
      <xdr:rowOff>0</xdr:rowOff>
    </xdr:to>
    <xdr:sp macro="" textlink="">
      <xdr:nvSpPr>
        <xdr:cNvPr id="30763" name="Check Box 43" hidden="1">
          <a:extLst>
            <a:ext uri="{63B3BB69-23CF-44E3-9099-C40C66FF867C}">
              <a14:compatExt xmlns:a14="http://schemas.microsoft.com/office/drawing/2010/main" spid="_x0000_s30763"/>
            </a:ext>
            <a:ext uri="{FF2B5EF4-FFF2-40B4-BE49-F238E27FC236}">
              <a16:creationId xmlns:a16="http://schemas.microsoft.com/office/drawing/2014/main" id="{00000000-0008-0000-0800-00002B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99</xdr:row>
      <xdr:rowOff>0</xdr:rowOff>
    </xdr:from>
    <xdr:to>
      <xdr:col>1</xdr:col>
      <xdr:colOff>200025</xdr:colOff>
      <xdr:row>100</xdr:row>
      <xdr:rowOff>0</xdr:rowOff>
    </xdr:to>
    <xdr:sp macro="" textlink="">
      <xdr:nvSpPr>
        <xdr:cNvPr id="30764" name="Check Box 44" hidden="1">
          <a:extLst>
            <a:ext uri="{63B3BB69-23CF-44E3-9099-C40C66FF867C}">
              <a14:compatExt xmlns:a14="http://schemas.microsoft.com/office/drawing/2010/main" spid="_x0000_s30764"/>
            </a:ext>
            <a:ext uri="{FF2B5EF4-FFF2-40B4-BE49-F238E27FC236}">
              <a16:creationId xmlns:a16="http://schemas.microsoft.com/office/drawing/2014/main" id="{00000000-0008-0000-0800-00002C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100</xdr:row>
      <xdr:rowOff>0</xdr:rowOff>
    </xdr:from>
    <xdr:to>
      <xdr:col>1</xdr:col>
      <xdr:colOff>200025</xdr:colOff>
      <xdr:row>101</xdr:row>
      <xdr:rowOff>0</xdr:rowOff>
    </xdr:to>
    <xdr:sp macro="" textlink="">
      <xdr:nvSpPr>
        <xdr:cNvPr id="30765" name="Check Box 45" hidden="1">
          <a:extLst>
            <a:ext uri="{63B3BB69-23CF-44E3-9099-C40C66FF867C}">
              <a14:compatExt xmlns:a14="http://schemas.microsoft.com/office/drawing/2010/main" spid="_x0000_s30765"/>
            </a:ext>
            <a:ext uri="{FF2B5EF4-FFF2-40B4-BE49-F238E27FC236}">
              <a16:creationId xmlns:a16="http://schemas.microsoft.com/office/drawing/2014/main" id="{00000000-0008-0000-0800-00002D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101</xdr:row>
      <xdr:rowOff>0</xdr:rowOff>
    </xdr:from>
    <xdr:to>
      <xdr:col>1</xdr:col>
      <xdr:colOff>200025</xdr:colOff>
      <xdr:row>102</xdr:row>
      <xdr:rowOff>0</xdr:rowOff>
    </xdr:to>
    <xdr:sp macro="" textlink="">
      <xdr:nvSpPr>
        <xdr:cNvPr id="30766" name="Check Box 46" hidden="1">
          <a:extLst>
            <a:ext uri="{63B3BB69-23CF-44E3-9099-C40C66FF867C}">
              <a14:compatExt xmlns:a14="http://schemas.microsoft.com/office/drawing/2010/main" spid="_x0000_s30766"/>
            </a:ext>
            <a:ext uri="{FF2B5EF4-FFF2-40B4-BE49-F238E27FC236}">
              <a16:creationId xmlns:a16="http://schemas.microsoft.com/office/drawing/2014/main" id="{00000000-0008-0000-0800-00002E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102</xdr:row>
      <xdr:rowOff>0</xdr:rowOff>
    </xdr:from>
    <xdr:to>
      <xdr:col>1</xdr:col>
      <xdr:colOff>200025</xdr:colOff>
      <xdr:row>103</xdr:row>
      <xdr:rowOff>0</xdr:rowOff>
    </xdr:to>
    <xdr:sp macro="" textlink="">
      <xdr:nvSpPr>
        <xdr:cNvPr id="30767" name="Check Box 47" hidden="1">
          <a:extLst>
            <a:ext uri="{63B3BB69-23CF-44E3-9099-C40C66FF867C}">
              <a14:compatExt xmlns:a14="http://schemas.microsoft.com/office/drawing/2010/main" spid="_x0000_s30767"/>
            </a:ext>
            <a:ext uri="{FF2B5EF4-FFF2-40B4-BE49-F238E27FC236}">
              <a16:creationId xmlns:a16="http://schemas.microsoft.com/office/drawing/2014/main" id="{00000000-0008-0000-0800-00002F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103</xdr:row>
      <xdr:rowOff>0</xdr:rowOff>
    </xdr:from>
    <xdr:to>
      <xdr:col>1</xdr:col>
      <xdr:colOff>200025</xdr:colOff>
      <xdr:row>104</xdr:row>
      <xdr:rowOff>0</xdr:rowOff>
    </xdr:to>
    <xdr:sp macro="" textlink="">
      <xdr:nvSpPr>
        <xdr:cNvPr id="30768" name="Check Box 48" hidden="1">
          <a:extLst>
            <a:ext uri="{63B3BB69-23CF-44E3-9099-C40C66FF867C}">
              <a14:compatExt xmlns:a14="http://schemas.microsoft.com/office/drawing/2010/main" spid="_x0000_s30768"/>
            </a:ext>
            <a:ext uri="{FF2B5EF4-FFF2-40B4-BE49-F238E27FC236}">
              <a16:creationId xmlns:a16="http://schemas.microsoft.com/office/drawing/2014/main" id="{00000000-0008-0000-0800-000030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104</xdr:row>
      <xdr:rowOff>0</xdr:rowOff>
    </xdr:from>
    <xdr:to>
      <xdr:col>1</xdr:col>
      <xdr:colOff>200025</xdr:colOff>
      <xdr:row>105</xdr:row>
      <xdr:rowOff>0</xdr:rowOff>
    </xdr:to>
    <xdr:sp macro="" textlink="">
      <xdr:nvSpPr>
        <xdr:cNvPr id="30769" name="Check Box 49" hidden="1">
          <a:extLst>
            <a:ext uri="{63B3BB69-23CF-44E3-9099-C40C66FF867C}">
              <a14:compatExt xmlns:a14="http://schemas.microsoft.com/office/drawing/2010/main" spid="_x0000_s30769"/>
            </a:ext>
            <a:ext uri="{FF2B5EF4-FFF2-40B4-BE49-F238E27FC236}">
              <a16:creationId xmlns:a16="http://schemas.microsoft.com/office/drawing/2014/main" id="{00000000-0008-0000-0800-000031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105</xdr:row>
      <xdr:rowOff>0</xdr:rowOff>
    </xdr:from>
    <xdr:to>
      <xdr:col>1</xdr:col>
      <xdr:colOff>200025</xdr:colOff>
      <xdr:row>106</xdr:row>
      <xdr:rowOff>0</xdr:rowOff>
    </xdr:to>
    <xdr:sp macro="" textlink="">
      <xdr:nvSpPr>
        <xdr:cNvPr id="30770" name="Check Box 50" hidden="1">
          <a:extLst>
            <a:ext uri="{63B3BB69-23CF-44E3-9099-C40C66FF867C}">
              <a14:compatExt xmlns:a14="http://schemas.microsoft.com/office/drawing/2010/main" spid="_x0000_s30770"/>
            </a:ext>
            <a:ext uri="{FF2B5EF4-FFF2-40B4-BE49-F238E27FC236}">
              <a16:creationId xmlns:a16="http://schemas.microsoft.com/office/drawing/2014/main" id="{00000000-0008-0000-0800-000032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106</xdr:row>
      <xdr:rowOff>0</xdr:rowOff>
    </xdr:from>
    <xdr:to>
      <xdr:col>1</xdr:col>
      <xdr:colOff>200025</xdr:colOff>
      <xdr:row>107</xdr:row>
      <xdr:rowOff>0</xdr:rowOff>
    </xdr:to>
    <xdr:sp macro="" textlink="">
      <xdr:nvSpPr>
        <xdr:cNvPr id="30771" name="Check Box 51" hidden="1">
          <a:extLst>
            <a:ext uri="{63B3BB69-23CF-44E3-9099-C40C66FF867C}">
              <a14:compatExt xmlns:a14="http://schemas.microsoft.com/office/drawing/2010/main" spid="_x0000_s30771"/>
            </a:ext>
            <a:ext uri="{FF2B5EF4-FFF2-40B4-BE49-F238E27FC236}">
              <a16:creationId xmlns:a16="http://schemas.microsoft.com/office/drawing/2014/main" id="{00000000-0008-0000-0800-000033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107</xdr:row>
      <xdr:rowOff>0</xdr:rowOff>
    </xdr:from>
    <xdr:to>
      <xdr:col>1</xdr:col>
      <xdr:colOff>200025</xdr:colOff>
      <xdr:row>108</xdr:row>
      <xdr:rowOff>0</xdr:rowOff>
    </xdr:to>
    <xdr:sp macro="" textlink="">
      <xdr:nvSpPr>
        <xdr:cNvPr id="30772" name="Check Box 52" hidden="1">
          <a:extLst>
            <a:ext uri="{63B3BB69-23CF-44E3-9099-C40C66FF867C}">
              <a14:compatExt xmlns:a14="http://schemas.microsoft.com/office/drawing/2010/main" spid="_x0000_s30772"/>
            </a:ext>
            <a:ext uri="{FF2B5EF4-FFF2-40B4-BE49-F238E27FC236}">
              <a16:creationId xmlns:a16="http://schemas.microsoft.com/office/drawing/2014/main" id="{00000000-0008-0000-0800-000034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108</xdr:row>
      <xdr:rowOff>0</xdr:rowOff>
    </xdr:from>
    <xdr:to>
      <xdr:col>1</xdr:col>
      <xdr:colOff>200025</xdr:colOff>
      <xdr:row>109</xdr:row>
      <xdr:rowOff>0</xdr:rowOff>
    </xdr:to>
    <xdr:sp macro="" textlink="">
      <xdr:nvSpPr>
        <xdr:cNvPr id="30773" name="Check Box 53" hidden="1">
          <a:extLst>
            <a:ext uri="{63B3BB69-23CF-44E3-9099-C40C66FF867C}">
              <a14:compatExt xmlns:a14="http://schemas.microsoft.com/office/drawing/2010/main" spid="_x0000_s30773"/>
            </a:ext>
            <a:ext uri="{FF2B5EF4-FFF2-40B4-BE49-F238E27FC236}">
              <a16:creationId xmlns:a16="http://schemas.microsoft.com/office/drawing/2014/main" id="{00000000-0008-0000-0800-000035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109</xdr:row>
      <xdr:rowOff>0</xdr:rowOff>
    </xdr:from>
    <xdr:to>
      <xdr:col>1</xdr:col>
      <xdr:colOff>200025</xdr:colOff>
      <xdr:row>110</xdr:row>
      <xdr:rowOff>0</xdr:rowOff>
    </xdr:to>
    <xdr:sp macro="" textlink="">
      <xdr:nvSpPr>
        <xdr:cNvPr id="30774" name="Check Box 54" hidden="1">
          <a:extLst>
            <a:ext uri="{63B3BB69-23CF-44E3-9099-C40C66FF867C}">
              <a14:compatExt xmlns:a14="http://schemas.microsoft.com/office/drawing/2010/main" spid="_x0000_s30774"/>
            </a:ext>
            <a:ext uri="{FF2B5EF4-FFF2-40B4-BE49-F238E27FC236}">
              <a16:creationId xmlns:a16="http://schemas.microsoft.com/office/drawing/2014/main" id="{00000000-0008-0000-0800-000036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110</xdr:row>
      <xdr:rowOff>0</xdr:rowOff>
    </xdr:from>
    <xdr:to>
      <xdr:col>1</xdr:col>
      <xdr:colOff>200025</xdr:colOff>
      <xdr:row>111</xdr:row>
      <xdr:rowOff>0</xdr:rowOff>
    </xdr:to>
    <xdr:sp macro="" textlink="">
      <xdr:nvSpPr>
        <xdr:cNvPr id="30775" name="Check Box 55" hidden="1">
          <a:extLst>
            <a:ext uri="{63B3BB69-23CF-44E3-9099-C40C66FF867C}">
              <a14:compatExt xmlns:a14="http://schemas.microsoft.com/office/drawing/2010/main" spid="_x0000_s30775"/>
            </a:ext>
            <a:ext uri="{FF2B5EF4-FFF2-40B4-BE49-F238E27FC236}">
              <a16:creationId xmlns:a16="http://schemas.microsoft.com/office/drawing/2014/main" id="{00000000-0008-0000-0800-000037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2</xdr:col>
      <xdr:colOff>600105</xdr:colOff>
      <xdr:row>20</xdr:row>
      <xdr:rowOff>66705</xdr:rowOff>
    </xdr:from>
    <xdr:to>
      <xdr:col>2</xdr:col>
      <xdr:colOff>2276475</xdr:colOff>
      <xdr:row>31</xdr:row>
      <xdr:rowOff>126233</xdr:rowOff>
    </xdr:to>
    <xdr:pic>
      <xdr:nvPicPr>
        <xdr:cNvPr id="55" name="Picture 54">
          <a:extLst>
            <a:ext uri="{FF2B5EF4-FFF2-40B4-BE49-F238E27FC236}">
              <a16:creationId xmlns:a16="http://schemas.microsoft.com/office/drawing/2014/main" id="{00000000-0008-0000-0800-00003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28855" y="3152805"/>
          <a:ext cx="1676370" cy="169782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47625</xdr:colOff>
      <xdr:row>5</xdr:row>
      <xdr:rowOff>47625</xdr:rowOff>
    </xdr:from>
    <xdr:to>
      <xdr:col>16</xdr:col>
      <xdr:colOff>433917</xdr:colOff>
      <xdr:row>32</xdr:row>
      <xdr:rowOff>161924</xdr:rowOff>
    </xdr:to>
    <xdr:pic>
      <xdr:nvPicPr>
        <xdr:cNvPr id="2" name="Picture 1" descr="climatezonesbystates.gif">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stretch>
          <a:fillRect/>
        </a:stretch>
      </xdr:blipFill>
      <xdr:spPr>
        <a:xfrm>
          <a:off x="657225" y="1057275"/>
          <a:ext cx="9530292" cy="5257799"/>
        </a:xfrm>
        <a:prstGeom prst="rect">
          <a:avLst/>
        </a:prstGeom>
        <a:effectLst>
          <a:outerShdw blurRad="63500" sx="102000" sy="102000" algn="ctr" rotWithShape="0">
            <a:prstClr val="black">
              <a:alpha val="40000"/>
            </a:prstClr>
          </a:out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omeinnovation.com/greenscoring"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1.bin"/><Relationship Id="rId1" Type="http://schemas.openxmlformats.org/officeDocument/2006/relationships/hyperlink" Target="http://www.nationalatlas.gov/"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S72"/>
  <sheetViews>
    <sheetView showGridLines="0" topLeftCell="A51" zoomScaleNormal="100" workbookViewId="0">
      <selection activeCell="B10" sqref="B10"/>
    </sheetView>
  </sheetViews>
  <sheetFormatPr baseColWidth="10" defaultColWidth="8.83203125" defaultRowHeight="15" x14ac:dyDescent="0.2"/>
  <sheetData>
    <row r="1" spans="1:19" s="177" customFormat="1" ht="14.5" customHeight="1" x14ac:dyDescent="0.2">
      <c r="A1" s="288"/>
      <c r="B1" s="288"/>
      <c r="C1" s="288"/>
      <c r="D1" s="289" t="s">
        <v>0</v>
      </c>
      <c r="E1" s="289"/>
      <c r="F1" s="289"/>
      <c r="G1" s="289"/>
      <c r="H1" s="289"/>
      <c r="I1" s="289"/>
      <c r="J1" s="289"/>
      <c r="K1" s="289"/>
      <c r="L1" s="289"/>
      <c r="M1" s="289"/>
      <c r="N1" s="289"/>
      <c r="O1" s="289"/>
      <c r="P1" s="289"/>
      <c r="Q1" s="289"/>
      <c r="R1" s="289"/>
      <c r="S1" s="289"/>
    </row>
    <row r="2" spans="1:19" s="177" customFormat="1" ht="14.5" customHeight="1" x14ac:dyDescent="0.2">
      <c r="A2" s="288"/>
      <c r="B2" s="288"/>
      <c r="C2" s="288"/>
      <c r="D2" s="289"/>
      <c r="E2" s="289"/>
      <c r="F2" s="289"/>
      <c r="G2" s="289"/>
      <c r="H2" s="289"/>
      <c r="I2" s="289"/>
      <c r="J2" s="289"/>
      <c r="K2" s="289"/>
      <c r="L2" s="289"/>
      <c r="M2" s="289"/>
      <c r="N2" s="289"/>
      <c r="O2" s="289"/>
      <c r="P2" s="289"/>
      <c r="Q2" s="289"/>
      <c r="R2" s="289"/>
      <c r="S2" s="289"/>
    </row>
    <row r="3" spans="1:19" s="177" customFormat="1" ht="14.5" customHeight="1" x14ac:dyDescent="0.2">
      <c r="A3" s="288"/>
      <c r="B3" s="288"/>
      <c r="C3" s="288"/>
      <c r="D3" s="289"/>
      <c r="E3" s="289"/>
      <c r="F3" s="289"/>
      <c r="G3" s="289"/>
      <c r="H3" s="289"/>
      <c r="I3" s="289"/>
      <c r="J3" s="289"/>
      <c r="K3" s="289"/>
      <c r="L3" s="289"/>
      <c r="M3" s="289"/>
      <c r="N3" s="289"/>
      <c r="O3" s="289"/>
      <c r="P3" s="289"/>
      <c r="Q3" s="289"/>
      <c r="R3" s="289"/>
      <c r="S3" s="289"/>
    </row>
    <row r="4" spans="1:19" s="177" customFormat="1" ht="14.5" customHeight="1" x14ac:dyDescent="0.2">
      <c r="A4" s="288"/>
      <c r="B4" s="288"/>
      <c r="C4" s="288"/>
      <c r="D4" s="290" t="s">
        <v>1</v>
      </c>
      <c r="E4" s="290"/>
      <c r="F4" s="290"/>
      <c r="G4" s="290"/>
      <c r="H4" s="290"/>
      <c r="I4" s="290"/>
      <c r="J4" s="290"/>
      <c r="K4" s="290"/>
      <c r="L4" s="290"/>
      <c r="M4" s="290"/>
      <c r="N4" s="290"/>
      <c r="O4" s="290"/>
      <c r="P4" s="290"/>
      <c r="Q4" s="290"/>
      <c r="R4" s="290"/>
      <c r="S4" s="290"/>
    </row>
    <row r="5" spans="1:19" s="177" customFormat="1" x14ac:dyDescent="0.2">
      <c r="A5" s="288"/>
      <c r="B5" s="288"/>
      <c r="C5" s="288"/>
      <c r="D5" s="290"/>
      <c r="E5" s="290"/>
      <c r="F5" s="290"/>
      <c r="G5" s="290"/>
      <c r="H5" s="290"/>
      <c r="I5" s="290"/>
      <c r="J5" s="290"/>
      <c r="K5" s="290"/>
      <c r="L5" s="290"/>
      <c r="M5" s="290"/>
      <c r="N5" s="290"/>
      <c r="O5" s="290"/>
      <c r="P5" s="290"/>
      <c r="Q5" s="290"/>
      <c r="R5" s="290"/>
      <c r="S5" s="290"/>
    </row>
    <row r="6" spans="1:19" s="177" customFormat="1" x14ac:dyDescent="0.2">
      <c r="A6" s="288"/>
      <c r="B6" s="288"/>
      <c r="C6" s="288"/>
      <c r="D6" s="290"/>
      <c r="E6" s="290"/>
      <c r="F6" s="290"/>
      <c r="G6" s="290"/>
      <c r="H6" s="290"/>
      <c r="I6" s="290"/>
      <c r="J6" s="290"/>
      <c r="K6" s="290"/>
      <c r="L6" s="290"/>
      <c r="M6" s="290"/>
      <c r="N6" s="290"/>
      <c r="O6" s="290"/>
      <c r="P6" s="290"/>
      <c r="Q6" s="290"/>
      <c r="R6" s="290"/>
      <c r="S6" s="290"/>
    </row>
    <row r="7" spans="1:19" ht="19" x14ac:dyDescent="0.25">
      <c r="A7" s="262" t="s">
        <v>2</v>
      </c>
      <c r="B7" s="100" t="s">
        <v>3</v>
      </c>
      <c r="C7" s="296" t="s">
        <v>4</v>
      </c>
      <c r="D7" s="296"/>
      <c r="E7" s="297">
        <v>44159.627031249998</v>
      </c>
      <c r="F7" s="297"/>
      <c r="G7" s="262"/>
      <c r="H7" s="262"/>
      <c r="I7" s="262"/>
      <c r="J7" s="262"/>
      <c r="K7" s="262"/>
      <c r="L7" s="262"/>
      <c r="M7" s="262"/>
      <c r="N7" s="262"/>
      <c r="O7" s="262"/>
      <c r="P7" s="262"/>
      <c r="Q7" s="262"/>
      <c r="R7" s="262"/>
      <c r="S7" s="262"/>
    </row>
    <row r="8" spans="1:19" s="8" customFormat="1" x14ac:dyDescent="0.2">
      <c r="A8" s="295"/>
      <c r="B8" s="295"/>
      <c r="C8" s="295"/>
      <c r="D8" s="295"/>
      <c r="E8" s="295"/>
      <c r="F8" s="295"/>
      <c r="G8" s="295"/>
      <c r="H8" s="295"/>
      <c r="I8" s="295"/>
      <c r="J8" s="295"/>
      <c r="K8" s="295"/>
      <c r="L8" s="295"/>
      <c r="M8" s="295"/>
      <c r="N8" s="295"/>
      <c r="O8" s="295"/>
      <c r="P8" s="295"/>
      <c r="Q8" s="295"/>
      <c r="R8" s="295"/>
      <c r="S8" s="295"/>
    </row>
    <row r="9" spans="1:19" x14ac:dyDescent="0.2">
      <c r="A9" s="177"/>
      <c r="B9" s="298" t="s">
        <v>5</v>
      </c>
      <c r="C9" s="298"/>
      <c r="D9" s="298"/>
      <c r="E9" s="298"/>
      <c r="F9" s="298"/>
      <c r="G9" s="298"/>
      <c r="H9" s="298"/>
      <c r="I9" s="298"/>
      <c r="J9" s="298"/>
      <c r="K9" s="298"/>
      <c r="L9" s="298"/>
      <c r="M9" s="298"/>
      <c r="N9" s="298"/>
      <c r="O9" s="298"/>
      <c r="P9" s="298"/>
      <c r="Q9" s="298"/>
      <c r="R9" s="298"/>
      <c r="S9" s="177"/>
    </row>
    <row r="10" spans="1:19" x14ac:dyDescent="0.2">
      <c r="A10" s="177"/>
      <c r="B10" s="301" t="s">
        <v>6</v>
      </c>
      <c r="C10" s="301"/>
      <c r="D10" s="301"/>
      <c r="E10" s="301"/>
      <c r="F10" s="301"/>
      <c r="G10" s="301"/>
      <c r="H10" s="301"/>
      <c r="I10" s="301"/>
      <c r="J10" s="301"/>
      <c r="K10" s="301"/>
      <c r="L10" s="301"/>
      <c r="M10" s="301"/>
      <c r="N10" s="301"/>
      <c r="O10" s="301"/>
      <c r="P10" s="301"/>
      <c r="Q10" s="301"/>
      <c r="R10" s="301"/>
      <c r="S10" s="177"/>
    </row>
    <row r="11" spans="1:19" s="8" customFormat="1" x14ac:dyDescent="0.2">
      <c r="A11" s="295"/>
      <c r="B11" s="295"/>
      <c r="C11" s="295"/>
      <c r="D11" s="295"/>
      <c r="E11" s="295"/>
      <c r="F11" s="295"/>
      <c r="G11" s="295"/>
      <c r="H11" s="295"/>
      <c r="I11" s="295"/>
      <c r="J11" s="295"/>
      <c r="K11" s="295"/>
      <c r="L11" s="295"/>
      <c r="M11" s="295"/>
      <c r="N11" s="295"/>
      <c r="O11" s="295"/>
      <c r="P11" s="295"/>
      <c r="Q11" s="295"/>
      <c r="R11" s="295"/>
      <c r="S11" s="295"/>
    </row>
    <row r="12" spans="1:19" s="6" customFormat="1" ht="19" x14ac:dyDescent="0.25">
      <c r="A12" s="293" t="s">
        <v>7</v>
      </c>
      <c r="B12" s="293"/>
      <c r="C12" s="293"/>
      <c r="D12" s="293"/>
      <c r="E12" s="293"/>
      <c r="F12" s="293"/>
      <c r="G12" s="293"/>
      <c r="H12" s="293"/>
      <c r="I12" s="293"/>
      <c r="J12" s="293"/>
      <c r="K12" s="293"/>
      <c r="L12" s="293"/>
      <c r="M12" s="293"/>
      <c r="N12" s="293"/>
      <c r="O12" s="293"/>
      <c r="P12" s="293"/>
      <c r="Q12" s="293"/>
      <c r="R12" s="293"/>
      <c r="S12" s="293"/>
    </row>
    <row r="13" spans="1:19" s="8" customFormat="1" x14ac:dyDescent="0.2">
      <c r="A13" s="295"/>
      <c r="B13" s="295"/>
      <c r="C13" s="295"/>
      <c r="D13" s="295"/>
      <c r="E13" s="295"/>
      <c r="F13" s="295"/>
      <c r="G13" s="295"/>
      <c r="H13" s="295"/>
      <c r="I13" s="295"/>
      <c r="J13" s="295"/>
      <c r="K13" s="295"/>
      <c r="L13" s="295"/>
      <c r="M13" s="295"/>
      <c r="N13" s="295"/>
      <c r="O13" s="295"/>
      <c r="P13" s="295"/>
      <c r="Q13" s="295"/>
      <c r="R13" s="295"/>
      <c r="S13" s="295"/>
    </row>
    <row r="14" spans="1:19" s="6" customFormat="1" ht="14.5" customHeight="1" x14ac:dyDescent="0.2">
      <c r="A14" s="177"/>
      <c r="B14" s="294" t="s">
        <v>8</v>
      </c>
      <c r="C14" s="294"/>
      <c r="D14" s="294"/>
      <c r="E14" s="294"/>
      <c r="F14" s="294"/>
      <c r="G14" s="294"/>
      <c r="H14" s="294"/>
      <c r="I14" s="294"/>
      <c r="J14" s="294"/>
      <c r="K14" s="294"/>
      <c r="L14" s="294"/>
      <c r="M14" s="294"/>
      <c r="N14" s="294"/>
      <c r="O14" s="294"/>
      <c r="P14" s="294"/>
      <c r="Q14" s="294"/>
      <c r="R14" s="294"/>
      <c r="S14" s="177"/>
    </row>
    <row r="15" spans="1:19" s="6" customFormat="1" x14ac:dyDescent="0.2">
      <c r="A15" s="177"/>
      <c r="B15" s="294"/>
      <c r="C15" s="294"/>
      <c r="D15" s="294"/>
      <c r="E15" s="294"/>
      <c r="F15" s="294"/>
      <c r="G15" s="294"/>
      <c r="H15" s="294"/>
      <c r="I15" s="294"/>
      <c r="J15" s="294"/>
      <c r="K15" s="294"/>
      <c r="L15" s="294"/>
      <c r="M15" s="294"/>
      <c r="N15" s="294"/>
      <c r="O15" s="294"/>
      <c r="P15" s="294"/>
      <c r="Q15" s="294"/>
      <c r="R15" s="294"/>
      <c r="S15" s="177"/>
    </row>
    <row r="16" spans="1:19" s="6" customFormat="1" x14ac:dyDescent="0.2">
      <c r="A16" s="177"/>
      <c r="B16" s="294"/>
      <c r="C16" s="294"/>
      <c r="D16" s="294"/>
      <c r="E16" s="294"/>
      <c r="F16" s="294"/>
      <c r="G16" s="294"/>
      <c r="H16" s="294"/>
      <c r="I16" s="294"/>
      <c r="J16" s="294"/>
      <c r="K16" s="294"/>
      <c r="L16" s="294"/>
      <c r="M16" s="294"/>
      <c r="N16" s="294"/>
      <c r="O16" s="294"/>
      <c r="P16" s="294"/>
      <c r="Q16" s="294"/>
      <c r="R16" s="294"/>
      <c r="S16" s="177"/>
    </row>
    <row r="17" spans="1:19" s="8" customFormat="1" x14ac:dyDescent="0.2">
      <c r="A17" s="295"/>
      <c r="B17" s="295"/>
      <c r="C17" s="295"/>
      <c r="D17" s="295"/>
      <c r="E17" s="295"/>
      <c r="F17" s="295"/>
      <c r="G17" s="295"/>
      <c r="H17" s="295"/>
      <c r="I17" s="295"/>
      <c r="J17" s="295"/>
      <c r="K17" s="295"/>
      <c r="L17" s="295"/>
      <c r="M17" s="295"/>
      <c r="N17" s="295"/>
      <c r="O17" s="295"/>
      <c r="P17" s="295"/>
      <c r="Q17" s="295"/>
      <c r="R17" s="295"/>
      <c r="S17" s="295"/>
    </row>
    <row r="18" spans="1:19" s="67" customFormat="1" ht="19" x14ac:dyDescent="0.25">
      <c r="A18" s="293" t="s">
        <v>9</v>
      </c>
      <c r="B18" s="293"/>
      <c r="C18" s="293"/>
      <c r="D18" s="293"/>
      <c r="E18" s="293"/>
      <c r="F18" s="293"/>
      <c r="G18" s="293"/>
      <c r="H18" s="293"/>
      <c r="I18" s="293"/>
      <c r="J18" s="293"/>
      <c r="K18" s="293"/>
      <c r="L18" s="293"/>
      <c r="M18" s="293"/>
      <c r="N18" s="293"/>
      <c r="O18" s="293"/>
      <c r="P18" s="293"/>
      <c r="Q18" s="293"/>
      <c r="R18" s="293"/>
      <c r="S18" s="293"/>
    </row>
    <row r="19" spans="1:19" s="67" customFormat="1" x14ac:dyDescent="0.2">
      <c r="A19" s="177"/>
      <c r="B19" s="177"/>
      <c r="C19" s="177"/>
      <c r="D19" s="177"/>
      <c r="E19" s="177"/>
      <c r="F19" s="177"/>
      <c r="G19" s="177"/>
      <c r="H19" s="177"/>
      <c r="I19" s="177"/>
      <c r="J19" s="177"/>
      <c r="K19" s="177"/>
      <c r="L19" s="177"/>
      <c r="M19" s="177"/>
      <c r="N19" s="177"/>
      <c r="O19" s="177"/>
      <c r="P19" s="177"/>
      <c r="Q19" s="177"/>
      <c r="R19" s="177"/>
      <c r="S19" s="177"/>
    </row>
    <row r="20" spans="1:19" s="67" customFormat="1" x14ac:dyDescent="0.2">
      <c r="A20" s="177"/>
      <c r="B20" s="302" t="s">
        <v>10</v>
      </c>
      <c r="C20" s="302"/>
      <c r="D20" s="302"/>
      <c r="E20" s="302"/>
      <c r="F20" s="302"/>
      <c r="G20" s="302"/>
      <c r="H20" s="302"/>
      <c r="I20" s="302"/>
      <c r="J20" s="302"/>
      <c r="K20" s="302"/>
      <c r="L20" s="302"/>
      <c r="M20" s="302"/>
      <c r="N20" s="302"/>
      <c r="O20" s="302"/>
      <c r="P20" s="302"/>
      <c r="Q20" s="302"/>
      <c r="R20" s="302"/>
      <c r="S20" s="177"/>
    </row>
    <row r="21" spans="1:19" s="67" customFormat="1" x14ac:dyDescent="0.2">
      <c r="A21" s="177"/>
      <c r="B21" s="177"/>
      <c r="C21" s="177"/>
      <c r="D21" s="177"/>
      <c r="E21" s="177"/>
      <c r="F21" s="177"/>
      <c r="G21" s="177"/>
      <c r="H21" s="177"/>
      <c r="I21" s="177"/>
      <c r="J21" s="177"/>
      <c r="K21" s="177"/>
      <c r="L21" s="177"/>
      <c r="M21" s="177"/>
      <c r="N21" s="177"/>
      <c r="O21" s="177"/>
      <c r="P21" s="177"/>
      <c r="Q21" s="177"/>
      <c r="R21" s="177"/>
      <c r="S21" s="177"/>
    </row>
    <row r="22" spans="1:19" s="67" customFormat="1" ht="15" customHeight="1" x14ac:dyDescent="0.2">
      <c r="A22" s="177"/>
      <c r="B22" s="303" t="s">
        <v>11</v>
      </c>
      <c r="C22" s="303"/>
      <c r="D22" s="303"/>
      <c r="E22" s="303"/>
      <c r="F22" s="303"/>
      <c r="G22" s="303"/>
      <c r="H22" s="303"/>
      <c r="I22" s="303"/>
      <c r="J22" s="303"/>
      <c r="K22" s="303"/>
      <c r="L22" s="303"/>
      <c r="M22" s="303"/>
      <c r="N22" s="303"/>
      <c r="O22" s="303"/>
      <c r="P22" s="303"/>
      <c r="Q22" s="303"/>
      <c r="R22" s="303"/>
      <c r="S22" s="177"/>
    </row>
    <row r="23" spans="1:19" s="67" customFormat="1" x14ac:dyDescent="0.2">
      <c r="A23" s="177"/>
      <c r="B23" s="303"/>
      <c r="C23" s="303"/>
      <c r="D23" s="303"/>
      <c r="E23" s="303"/>
      <c r="F23" s="303"/>
      <c r="G23" s="303"/>
      <c r="H23" s="303"/>
      <c r="I23" s="303"/>
      <c r="J23" s="303"/>
      <c r="K23" s="303"/>
      <c r="L23" s="303"/>
      <c r="M23" s="303"/>
      <c r="N23" s="303"/>
      <c r="O23" s="303"/>
      <c r="P23" s="303"/>
      <c r="Q23" s="303"/>
      <c r="R23" s="303"/>
      <c r="S23" s="177"/>
    </row>
    <row r="24" spans="1:19" s="67" customFormat="1" x14ac:dyDescent="0.2">
      <c r="A24" s="177"/>
      <c r="B24" s="177"/>
      <c r="C24" s="177"/>
      <c r="D24" s="177"/>
      <c r="E24" s="177"/>
      <c r="F24" s="177"/>
      <c r="G24" s="177"/>
      <c r="H24" s="177"/>
      <c r="I24" s="177"/>
      <c r="J24" s="177"/>
      <c r="K24" s="177"/>
      <c r="L24" s="177"/>
      <c r="M24" s="177"/>
      <c r="N24" s="177"/>
      <c r="O24" s="177"/>
      <c r="P24" s="177"/>
      <c r="Q24" s="177"/>
      <c r="R24" s="177"/>
      <c r="S24" s="177"/>
    </row>
    <row r="25" spans="1:19" ht="19" x14ac:dyDescent="0.25">
      <c r="A25" s="293" t="s">
        <v>12</v>
      </c>
      <c r="B25" s="293"/>
      <c r="C25" s="293"/>
      <c r="D25" s="293"/>
      <c r="E25" s="293"/>
      <c r="F25" s="293"/>
      <c r="G25" s="293"/>
      <c r="H25" s="293"/>
      <c r="I25" s="293"/>
      <c r="J25" s="293"/>
      <c r="K25" s="293"/>
      <c r="L25" s="293"/>
      <c r="M25" s="293"/>
      <c r="N25" s="293"/>
      <c r="O25" s="293"/>
      <c r="P25" s="293"/>
      <c r="Q25" s="293"/>
      <c r="R25" s="293"/>
      <c r="S25" s="293"/>
    </row>
    <row r="26" spans="1:19" x14ac:dyDescent="0.2">
      <c r="A26" s="177"/>
      <c r="B26" s="177"/>
      <c r="C26" s="177"/>
      <c r="D26" s="177"/>
      <c r="E26" s="177"/>
      <c r="F26" s="177"/>
      <c r="G26" s="177"/>
      <c r="H26" s="177"/>
      <c r="I26" s="177"/>
      <c r="J26" s="177"/>
      <c r="K26" s="177"/>
      <c r="L26" s="177"/>
      <c r="M26" s="177"/>
      <c r="N26" s="177"/>
      <c r="O26" s="177"/>
      <c r="P26" s="177"/>
      <c r="Q26" s="177"/>
      <c r="R26" s="177"/>
      <c r="S26" s="177"/>
    </row>
    <row r="27" spans="1:19" s="67" customFormat="1" ht="15" customHeight="1" x14ac:dyDescent="0.2">
      <c r="A27" s="177"/>
      <c r="B27" s="294" t="s">
        <v>13</v>
      </c>
      <c r="C27" s="294"/>
      <c r="D27" s="294"/>
      <c r="E27" s="294"/>
      <c r="F27" s="294"/>
      <c r="G27" s="294"/>
      <c r="H27" s="294"/>
      <c r="I27" s="294"/>
      <c r="J27" s="294"/>
      <c r="K27" s="294"/>
      <c r="L27" s="294"/>
      <c r="M27" s="294"/>
      <c r="N27" s="294"/>
      <c r="O27" s="294"/>
      <c r="P27" s="294"/>
      <c r="Q27" s="294"/>
      <c r="R27" s="294"/>
      <c r="S27" s="177"/>
    </row>
    <row r="28" spans="1:19" s="67" customFormat="1" x14ac:dyDescent="0.2">
      <c r="A28" s="177"/>
      <c r="B28" s="294"/>
      <c r="C28" s="294"/>
      <c r="D28" s="294"/>
      <c r="E28" s="294"/>
      <c r="F28" s="294"/>
      <c r="G28" s="294"/>
      <c r="H28" s="294"/>
      <c r="I28" s="294"/>
      <c r="J28" s="294"/>
      <c r="K28" s="294"/>
      <c r="L28" s="294"/>
      <c r="M28" s="294"/>
      <c r="N28" s="294"/>
      <c r="O28" s="294"/>
      <c r="P28" s="294"/>
      <c r="Q28" s="294"/>
      <c r="R28" s="294"/>
      <c r="S28" s="177"/>
    </row>
    <row r="29" spans="1:19" s="67" customFormat="1" x14ac:dyDescent="0.2">
      <c r="A29" s="177"/>
      <c r="B29" s="294"/>
      <c r="C29" s="294"/>
      <c r="D29" s="294"/>
      <c r="E29" s="294"/>
      <c r="F29" s="294"/>
      <c r="G29" s="294"/>
      <c r="H29" s="294"/>
      <c r="I29" s="294"/>
      <c r="J29" s="294"/>
      <c r="K29" s="294"/>
      <c r="L29" s="294"/>
      <c r="M29" s="294"/>
      <c r="N29" s="294"/>
      <c r="O29" s="294"/>
      <c r="P29" s="294"/>
      <c r="Q29" s="294"/>
      <c r="R29" s="294"/>
      <c r="S29" s="177"/>
    </row>
    <row r="30" spans="1:19" s="67" customFormat="1" ht="15" customHeight="1" x14ac:dyDescent="0.2">
      <c r="A30" s="177"/>
      <c r="B30" s="294" t="s">
        <v>14</v>
      </c>
      <c r="C30" s="294"/>
      <c r="D30" s="294"/>
      <c r="E30" s="294"/>
      <c r="F30" s="294"/>
      <c r="G30" s="294"/>
      <c r="H30" s="294"/>
      <c r="I30" s="294"/>
      <c r="J30" s="294"/>
      <c r="K30" s="294"/>
      <c r="L30" s="294"/>
      <c r="M30" s="294"/>
      <c r="N30" s="294"/>
      <c r="O30" s="294"/>
      <c r="P30" s="294"/>
      <c r="Q30" s="294"/>
      <c r="R30" s="294"/>
      <c r="S30" s="294"/>
    </row>
    <row r="31" spans="1:19" s="67" customFormat="1" x14ac:dyDescent="0.2">
      <c r="A31" s="177"/>
      <c r="B31" s="265"/>
      <c r="C31" s="265"/>
      <c r="D31" s="265"/>
      <c r="E31" s="265"/>
      <c r="F31" s="265"/>
      <c r="G31" s="265"/>
      <c r="H31" s="265"/>
      <c r="I31" s="265"/>
      <c r="J31" s="265"/>
      <c r="K31" s="265"/>
      <c r="L31" s="265"/>
      <c r="M31" s="265"/>
      <c r="N31" s="265"/>
      <c r="O31" s="265"/>
      <c r="P31" s="265"/>
      <c r="Q31" s="265"/>
      <c r="R31" s="265"/>
      <c r="S31" s="177"/>
    </row>
    <row r="32" spans="1:19" s="67" customFormat="1" ht="15" customHeight="1" x14ac:dyDescent="0.2">
      <c r="A32" s="177"/>
      <c r="B32" s="292" t="s">
        <v>15</v>
      </c>
      <c r="C32" s="292"/>
      <c r="D32" s="292"/>
      <c r="E32" s="292"/>
      <c r="F32" s="292"/>
      <c r="G32" s="292"/>
      <c r="H32" s="292"/>
      <c r="I32" s="292"/>
      <c r="J32" s="292"/>
      <c r="K32" s="292"/>
      <c r="L32" s="292"/>
      <c r="M32" s="292"/>
      <c r="N32" s="292"/>
      <c r="O32" s="292"/>
      <c r="P32" s="292"/>
      <c r="Q32" s="292"/>
      <c r="R32" s="292"/>
      <c r="S32" s="292"/>
    </row>
    <row r="33" spans="1:19" s="67" customFormat="1" x14ac:dyDescent="0.2">
      <c r="A33" s="177"/>
      <c r="B33" s="265"/>
      <c r="C33" s="265"/>
      <c r="D33" s="265"/>
      <c r="E33" s="265"/>
      <c r="F33" s="265"/>
      <c r="G33" s="265"/>
      <c r="H33" s="265"/>
      <c r="I33" s="265"/>
      <c r="J33" s="265"/>
      <c r="K33" s="265"/>
      <c r="L33" s="265"/>
      <c r="M33" s="265"/>
      <c r="N33" s="265"/>
      <c r="O33" s="265"/>
      <c r="P33" s="265"/>
      <c r="Q33" s="265"/>
      <c r="R33" s="265"/>
      <c r="S33" s="177"/>
    </row>
    <row r="34" spans="1:19" s="67" customFormat="1" x14ac:dyDescent="0.2">
      <c r="A34" s="177"/>
      <c r="B34" s="264"/>
      <c r="C34" s="264"/>
      <c r="D34" s="264"/>
      <c r="E34" s="264"/>
      <c r="F34" s="264"/>
      <c r="G34" s="264"/>
      <c r="H34" s="264"/>
      <c r="I34" s="264"/>
      <c r="J34" s="264"/>
      <c r="K34" s="264"/>
      <c r="L34" s="264"/>
      <c r="M34" s="264"/>
      <c r="N34" s="264"/>
      <c r="O34" s="264"/>
      <c r="P34" s="264"/>
      <c r="Q34" s="264"/>
      <c r="R34" s="264"/>
      <c r="S34" s="177"/>
    </row>
    <row r="35" spans="1:19" s="67" customFormat="1" ht="15" customHeight="1" x14ac:dyDescent="0.2">
      <c r="A35" s="177"/>
      <c r="B35" s="299" t="s">
        <v>16</v>
      </c>
      <c r="C35" s="299"/>
      <c r="D35" s="299"/>
      <c r="E35" s="299"/>
      <c r="F35" s="299"/>
      <c r="G35" s="299"/>
      <c r="H35" s="299"/>
      <c r="I35" s="299"/>
      <c r="J35" s="299"/>
      <c r="K35" s="299"/>
      <c r="L35" s="299"/>
      <c r="M35" s="299"/>
      <c r="N35" s="299"/>
      <c r="O35" s="299"/>
      <c r="P35" s="299"/>
      <c r="Q35" s="299"/>
      <c r="R35" s="299"/>
      <c r="S35" s="177"/>
    </row>
    <row r="36" spans="1:19" s="67" customFormat="1" x14ac:dyDescent="0.2">
      <c r="A36" s="177"/>
      <c r="B36" s="177"/>
      <c r="C36" s="177"/>
      <c r="D36" s="177"/>
      <c r="E36" s="177"/>
      <c r="F36" s="177"/>
      <c r="G36" s="177"/>
      <c r="H36" s="177"/>
      <c r="I36" s="177"/>
      <c r="J36" s="177"/>
      <c r="K36" s="177"/>
      <c r="L36" s="177"/>
      <c r="M36" s="177"/>
      <c r="N36" s="177"/>
      <c r="O36" s="177"/>
      <c r="P36" s="177"/>
      <c r="Q36" s="177"/>
      <c r="R36" s="177"/>
      <c r="S36" s="177"/>
    </row>
    <row r="37" spans="1:19" s="67" customFormat="1" ht="15" customHeight="1" x14ac:dyDescent="0.2">
      <c r="A37" s="177"/>
      <c r="B37" s="294" t="s">
        <v>17</v>
      </c>
      <c r="C37" s="292"/>
      <c r="D37" s="292"/>
      <c r="E37" s="292"/>
      <c r="F37" s="292"/>
      <c r="G37" s="292"/>
      <c r="H37" s="292"/>
      <c r="I37" s="292"/>
      <c r="J37" s="292"/>
      <c r="K37" s="292"/>
      <c r="L37" s="292"/>
      <c r="M37" s="292"/>
      <c r="N37" s="292"/>
      <c r="O37" s="292"/>
      <c r="P37" s="292"/>
      <c r="Q37" s="292"/>
      <c r="R37" s="292"/>
      <c r="S37" s="177"/>
    </row>
    <row r="38" spans="1:19" s="67" customFormat="1" x14ac:dyDescent="0.2">
      <c r="A38" s="177"/>
      <c r="B38" s="177"/>
      <c r="C38" s="177"/>
      <c r="D38" s="177"/>
      <c r="E38" s="177"/>
      <c r="F38" s="177"/>
      <c r="G38" s="177"/>
      <c r="H38" s="177"/>
      <c r="I38" s="177"/>
      <c r="J38" s="177"/>
      <c r="K38" s="177"/>
      <c r="L38" s="177"/>
      <c r="M38" s="177"/>
      <c r="N38" s="177"/>
      <c r="O38" s="177"/>
      <c r="P38" s="177"/>
      <c r="Q38" s="177"/>
      <c r="R38" s="177"/>
      <c r="S38" s="177"/>
    </row>
    <row r="39" spans="1:19" s="67" customFormat="1" ht="15" customHeight="1" x14ac:dyDescent="0.2">
      <c r="A39" s="177"/>
      <c r="B39" s="177"/>
      <c r="C39" s="292" t="s">
        <v>18</v>
      </c>
      <c r="D39" s="292"/>
      <c r="E39" s="292"/>
      <c r="F39" s="292"/>
      <c r="G39" s="292"/>
      <c r="H39" s="292"/>
      <c r="I39" s="292"/>
      <c r="J39" s="292"/>
      <c r="K39" s="292"/>
      <c r="L39" s="292"/>
      <c r="M39" s="292"/>
      <c r="N39" s="292"/>
      <c r="O39" s="292"/>
      <c r="P39" s="292"/>
      <c r="Q39" s="292"/>
      <c r="R39" s="292"/>
      <c r="S39" s="177"/>
    </row>
    <row r="40" spans="1:19" s="67" customFormat="1" x14ac:dyDescent="0.2">
      <c r="A40" s="177"/>
      <c r="B40" s="177"/>
      <c r="C40" s="177"/>
      <c r="D40" s="177"/>
      <c r="E40" s="177"/>
      <c r="F40" s="177"/>
      <c r="G40" s="177"/>
      <c r="H40" s="177"/>
      <c r="I40" s="177"/>
      <c r="J40" s="177"/>
      <c r="K40" s="177"/>
      <c r="L40" s="177"/>
      <c r="M40" s="177"/>
      <c r="N40" s="177"/>
      <c r="O40" s="177"/>
      <c r="P40" s="177"/>
      <c r="Q40" s="177"/>
      <c r="R40" s="177"/>
      <c r="S40" s="177"/>
    </row>
    <row r="41" spans="1:19" s="67" customFormat="1" ht="15" customHeight="1" x14ac:dyDescent="0.2">
      <c r="A41" s="177"/>
      <c r="B41" s="292" t="s">
        <v>19</v>
      </c>
      <c r="C41" s="292"/>
      <c r="D41" s="292"/>
      <c r="E41" s="292"/>
      <c r="F41" s="292"/>
      <c r="G41" s="292"/>
      <c r="H41" s="292"/>
      <c r="I41" s="292"/>
      <c r="J41" s="292"/>
      <c r="K41" s="292"/>
      <c r="L41" s="292"/>
      <c r="M41" s="292"/>
      <c r="N41" s="292"/>
      <c r="O41" s="292"/>
      <c r="P41" s="292"/>
      <c r="Q41" s="292"/>
      <c r="R41" s="292"/>
      <c r="S41" s="292"/>
    </row>
    <row r="42" spans="1:19" s="67" customFormat="1" x14ac:dyDescent="0.2">
      <c r="A42" s="177"/>
      <c r="B42" s="177"/>
      <c r="C42" s="177"/>
      <c r="D42" s="177"/>
      <c r="E42" s="177"/>
      <c r="F42" s="177"/>
      <c r="G42" s="177"/>
      <c r="H42" s="177"/>
      <c r="I42" s="177"/>
      <c r="J42" s="177"/>
      <c r="K42" s="177"/>
      <c r="L42" s="177"/>
      <c r="M42" s="177"/>
      <c r="N42" s="177"/>
      <c r="O42" s="177"/>
      <c r="P42" s="177"/>
      <c r="Q42" s="177"/>
      <c r="R42" s="177"/>
      <c r="S42" s="177"/>
    </row>
    <row r="43" spans="1:19" s="67" customFormat="1" ht="15" customHeight="1" x14ac:dyDescent="0.2">
      <c r="A43" s="177"/>
      <c r="B43" s="292" t="s">
        <v>20</v>
      </c>
      <c r="C43" s="292"/>
      <c r="D43" s="292"/>
      <c r="E43" s="292"/>
      <c r="F43" s="292"/>
      <c r="G43" s="292"/>
      <c r="H43" s="292"/>
      <c r="I43" s="292"/>
      <c r="J43" s="292"/>
      <c r="K43" s="292"/>
      <c r="L43" s="292"/>
      <c r="M43" s="292"/>
      <c r="N43" s="292"/>
      <c r="O43" s="292"/>
      <c r="P43" s="292"/>
      <c r="Q43" s="292"/>
      <c r="R43" s="292"/>
      <c r="S43" s="292"/>
    </row>
    <row r="44" spans="1:19" s="67" customFormat="1" x14ac:dyDescent="0.2">
      <c r="A44" s="177"/>
      <c r="B44" s="177"/>
      <c r="C44" s="177"/>
      <c r="D44" s="177"/>
      <c r="E44" s="177"/>
      <c r="F44" s="177"/>
      <c r="G44" s="177"/>
      <c r="H44" s="177"/>
      <c r="I44" s="177"/>
      <c r="J44" s="177"/>
      <c r="K44" s="177"/>
      <c r="L44" s="177"/>
      <c r="M44" s="177"/>
      <c r="N44" s="177"/>
      <c r="O44" s="177"/>
      <c r="P44" s="177"/>
      <c r="Q44" s="177"/>
      <c r="R44" s="177"/>
      <c r="S44" s="177"/>
    </row>
    <row r="45" spans="1:19" s="96" customFormat="1" ht="19" x14ac:dyDescent="0.25">
      <c r="A45" s="293" t="s">
        <v>21</v>
      </c>
      <c r="B45" s="293"/>
      <c r="C45" s="293"/>
      <c r="D45" s="293"/>
      <c r="E45" s="293"/>
      <c r="F45" s="293"/>
      <c r="G45" s="293"/>
      <c r="H45" s="293"/>
      <c r="I45" s="293"/>
      <c r="J45" s="293"/>
      <c r="K45" s="293"/>
      <c r="L45" s="293"/>
      <c r="M45" s="293"/>
      <c r="N45" s="293"/>
      <c r="O45" s="293"/>
      <c r="P45" s="293"/>
      <c r="Q45" s="293"/>
      <c r="R45" s="293"/>
      <c r="S45" s="293"/>
    </row>
    <row r="46" spans="1:19" s="96" customFormat="1" x14ac:dyDescent="0.2">
      <c r="A46" s="177"/>
      <c r="B46" s="177"/>
      <c r="C46" s="177"/>
      <c r="D46" s="177"/>
      <c r="E46" s="177"/>
      <c r="F46" s="177"/>
      <c r="G46" s="177"/>
      <c r="H46" s="177"/>
      <c r="I46" s="177"/>
      <c r="J46" s="177"/>
      <c r="K46" s="177"/>
      <c r="L46" s="177"/>
      <c r="M46" s="177"/>
      <c r="N46" s="177"/>
      <c r="O46" s="177"/>
      <c r="P46" s="177"/>
      <c r="Q46" s="177"/>
      <c r="R46" s="177"/>
      <c r="S46" s="177"/>
    </row>
    <row r="47" spans="1:19" s="96" customFormat="1" x14ac:dyDescent="0.2">
      <c r="A47" s="177"/>
      <c r="B47" s="294" t="s">
        <v>22</v>
      </c>
      <c r="C47" s="292"/>
      <c r="D47" s="292"/>
      <c r="E47" s="292"/>
      <c r="F47" s="292"/>
      <c r="G47" s="292"/>
      <c r="H47" s="292"/>
      <c r="I47" s="292"/>
      <c r="J47" s="292"/>
      <c r="K47" s="292"/>
      <c r="L47" s="292"/>
      <c r="M47" s="292"/>
      <c r="N47" s="292"/>
      <c r="O47" s="292"/>
      <c r="P47" s="292"/>
      <c r="Q47" s="292"/>
      <c r="R47" s="292"/>
      <c r="S47" s="292"/>
    </row>
    <row r="48" spans="1:19" s="96" customFormat="1" x14ac:dyDescent="0.2">
      <c r="A48" s="177"/>
      <c r="B48" s="177"/>
      <c r="C48" s="177"/>
      <c r="D48" s="177"/>
      <c r="E48" s="177"/>
      <c r="F48" s="177"/>
      <c r="G48" s="177"/>
      <c r="H48" s="177"/>
      <c r="I48" s="177"/>
      <c r="J48" s="177"/>
      <c r="K48" s="177"/>
      <c r="L48" s="177"/>
      <c r="M48" s="177"/>
      <c r="N48" s="177"/>
      <c r="O48" s="177"/>
      <c r="P48" s="177"/>
      <c r="Q48" s="177"/>
      <c r="R48" s="177"/>
      <c r="S48" s="177"/>
    </row>
    <row r="49" spans="1:19" s="96" customFormat="1" ht="15" customHeight="1" x14ac:dyDescent="0.2">
      <c r="A49" s="177"/>
      <c r="B49" s="177"/>
      <c r="C49" s="292" t="s">
        <v>23</v>
      </c>
      <c r="D49" s="292"/>
      <c r="E49" s="292"/>
      <c r="F49" s="292"/>
      <c r="G49" s="292"/>
      <c r="H49" s="292"/>
      <c r="I49" s="292"/>
      <c r="J49" s="292"/>
      <c r="K49" s="292"/>
      <c r="L49" s="292"/>
      <c r="M49" s="292"/>
      <c r="N49" s="292"/>
      <c r="O49" s="292"/>
      <c r="P49" s="292"/>
      <c r="Q49" s="292"/>
      <c r="R49" s="292"/>
      <c r="S49" s="264"/>
    </row>
    <row r="50" spans="1:19" s="96" customFormat="1" ht="15" customHeight="1" x14ac:dyDescent="0.2">
      <c r="A50" s="177"/>
      <c r="B50" s="177"/>
      <c r="C50" s="264"/>
      <c r="D50" s="264"/>
      <c r="E50" s="264"/>
      <c r="F50" s="264"/>
      <c r="G50" s="264"/>
      <c r="H50" s="264"/>
      <c r="I50" s="264"/>
      <c r="J50" s="264"/>
      <c r="K50" s="264"/>
      <c r="L50" s="264"/>
      <c r="M50" s="264"/>
      <c r="N50" s="264"/>
      <c r="O50" s="264"/>
      <c r="P50" s="264"/>
      <c r="Q50" s="264"/>
      <c r="R50" s="264"/>
      <c r="S50" s="264"/>
    </row>
    <row r="51" spans="1:19" s="96" customFormat="1" ht="15" customHeight="1" x14ac:dyDescent="0.2">
      <c r="A51" s="177"/>
      <c r="B51" s="292" t="s">
        <v>24</v>
      </c>
      <c r="C51" s="292"/>
      <c r="D51" s="292"/>
      <c r="E51" s="292"/>
      <c r="F51" s="292"/>
      <c r="G51" s="292"/>
      <c r="H51" s="292"/>
      <c r="I51" s="292"/>
      <c r="J51" s="292"/>
      <c r="K51" s="292"/>
      <c r="L51" s="292"/>
      <c r="M51" s="292"/>
      <c r="N51" s="292"/>
      <c r="O51" s="292"/>
      <c r="P51" s="292"/>
      <c r="Q51" s="292"/>
      <c r="R51" s="292"/>
      <c r="S51" s="292"/>
    </row>
    <row r="52" spans="1:19" s="96" customFormat="1" ht="15" customHeight="1" x14ac:dyDescent="0.2">
      <c r="A52" s="177"/>
      <c r="B52" s="292" t="s">
        <v>25</v>
      </c>
      <c r="C52" s="292"/>
      <c r="D52" s="292"/>
      <c r="E52" s="292"/>
      <c r="F52" s="292"/>
      <c r="G52" s="292"/>
      <c r="H52" s="292"/>
      <c r="I52" s="292"/>
      <c r="J52" s="292"/>
      <c r="K52" s="292"/>
      <c r="L52" s="292"/>
      <c r="M52" s="292"/>
      <c r="N52" s="292"/>
      <c r="O52" s="292"/>
      <c r="P52" s="292"/>
      <c r="Q52" s="292"/>
      <c r="R52" s="292"/>
      <c r="S52" s="292"/>
    </row>
    <row r="53" spans="1:19" s="96" customFormat="1" ht="15" customHeight="1" x14ac:dyDescent="0.2">
      <c r="A53" s="177"/>
      <c r="B53" s="264"/>
      <c r="C53" s="264"/>
      <c r="D53" s="264"/>
      <c r="E53" s="264"/>
      <c r="F53" s="264"/>
      <c r="G53" s="264"/>
      <c r="H53" s="264"/>
      <c r="I53" s="264"/>
      <c r="J53" s="264"/>
      <c r="K53" s="264"/>
      <c r="L53" s="264"/>
      <c r="M53" s="264"/>
      <c r="N53" s="264"/>
      <c r="O53" s="264"/>
      <c r="P53" s="264"/>
      <c r="Q53" s="264"/>
      <c r="R53" s="264"/>
      <c r="S53" s="264"/>
    </row>
    <row r="54" spans="1:19" s="96" customFormat="1" ht="15" customHeight="1" x14ac:dyDescent="0.2">
      <c r="A54" s="177"/>
      <c r="B54" s="291" t="s">
        <v>26</v>
      </c>
      <c r="C54" s="291"/>
      <c r="D54" s="291"/>
      <c r="E54" s="291"/>
      <c r="F54" s="291"/>
      <c r="G54" s="291"/>
      <c r="H54" s="291"/>
      <c r="I54" s="291"/>
      <c r="J54" s="291"/>
      <c r="K54" s="291"/>
      <c r="L54" s="291"/>
      <c r="M54" s="291"/>
      <c r="N54" s="291"/>
      <c r="O54" s="291"/>
      <c r="P54" s="291"/>
      <c r="Q54" s="291"/>
      <c r="R54" s="291"/>
      <c r="S54" s="291"/>
    </row>
    <row r="55" spans="1:19" s="96" customFormat="1" x14ac:dyDescent="0.2">
      <c r="A55" s="177"/>
      <c r="B55" s="177"/>
      <c r="C55" s="177"/>
      <c r="D55" s="177"/>
      <c r="E55" s="177"/>
      <c r="F55" s="177"/>
      <c r="G55" s="177"/>
      <c r="H55" s="177"/>
      <c r="I55" s="177"/>
      <c r="J55" s="177"/>
      <c r="K55" s="177"/>
      <c r="L55" s="177"/>
      <c r="M55" s="177"/>
      <c r="N55" s="177"/>
      <c r="O55" s="177"/>
      <c r="P55" s="177"/>
      <c r="Q55" s="177"/>
      <c r="R55" s="177"/>
      <c r="S55" s="177"/>
    </row>
    <row r="56" spans="1:19" ht="19" x14ac:dyDescent="0.25">
      <c r="A56" s="293" t="s">
        <v>27</v>
      </c>
      <c r="B56" s="293"/>
      <c r="C56" s="293"/>
      <c r="D56" s="293"/>
      <c r="E56" s="293"/>
      <c r="F56" s="293"/>
      <c r="G56" s="293"/>
      <c r="H56" s="293"/>
      <c r="I56" s="293"/>
      <c r="J56" s="293"/>
      <c r="K56" s="293"/>
      <c r="L56" s="293"/>
      <c r="M56" s="293"/>
      <c r="N56" s="293"/>
      <c r="O56" s="293"/>
      <c r="P56" s="293"/>
      <c r="Q56" s="293"/>
      <c r="R56" s="293"/>
      <c r="S56" s="293"/>
    </row>
    <row r="58" spans="1:19" x14ac:dyDescent="0.2">
      <c r="A58" s="177"/>
      <c r="B58" s="61"/>
      <c r="C58" s="177" t="s">
        <v>28</v>
      </c>
      <c r="D58" s="177"/>
      <c r="E58" s="177"/>
      <c r="F58" s="177"/>
      <c r="G58" s="177"/>
      <c r="H58" s="177"/>
      <c r="I58" s="177"/>
      <c r="J58" s="177"/>
      <c r="K58" s="177"/>
      <c r="L58" s="177"/>
      <c r="M58" s="177"/>
      <c r="N58" s="177"/>
      <c r="O58" s="177"/>
      <c r="P58" s="177"/>
      <c r="Q58" s="177"/>
      <c r="R58" s="177"/>
      <c r="S58" s="177"/>
    </row>
    <row r="60" spans="1:19" x14ac:dyDescent="0.2">
      <c r="A60" s="177"/>
      <c r="B60" s="62"/>
      <c r="C60" s="177" t="s">
        <v>29</v>
      </c>
      <c r="D60" s="177"/>
      <c r="E60" s="177"/>
      <c r="F60" s="177"/>
      <c r="G60" s="177"/>
      <c r="H60" s="177"/>
      <c r="I60" s="177"/>
      <c r="J60" s="177"/>
      <c r="K60" s="177"/>
      <c r="L60" s="177"/>
      <c r="M60" s="177"/>
      <c r="N60" s="177"/>
      <c r="O60" s="177"/>
      <c r="P60" s="177"/>
      <c r="Q60" s="177"/>
      <c r="R60" s="177"/>
      <c r="S60" s="177"/>
    </row>
    <row r="62" spans="1:19" x14ac:dyDescent="0.2">
      <c r="A62" s="177"/>
      <c r="B62" s="63"/>
      <c r="C62" s="177" t="s">
        <v>30</v>
      </c>
      <c r="D62" s="177"/>
      <c r="E62" s="177"/>
      <c r="F62" s="177"/>
      <c r="G62" s="177"/>
      <c r="H62" s="177"/>
      <c r="I62" s="177"/>
      <c r="J62" s="177"/>
      <c r="K62" s="177"/>
      <c r="L62" s="177"/>
      <c r="M62" s="177"/>
      <c r="N62" s="177"/>
      <c r="O62" s="177"/>
      <c r="P62" s="177"/>
      <c r="Q62" s="177"/>
      <c r="R62" s="177"/>
      <c r="S62" s="177"/>
    </row>
    <row r="64" spans="1:19" x14ac:dyDescent="0.2">
      <c r="A64" s="177"/>
      <c r="B64" s="64"/>
      <c r="C64" s="177" t="s">
        <v>31</v>
      </c>
      <c r="D64" s="177"/>
      <c r="E64" s="177"/>
      <c r="F64" s="177"/>
      <c r="G64" s="177"/>
      <c r="H64" s="177"/>
      <c r="I64" s="177"/>
      <c r="J64" s="177"/>
      <c r="K64" s="177"/>
      <c r="L64" s="177"/>
      <c r="M64" s="177"/>
      <c r="N64" s="177"/>
      <c r="O64" s="177"/>
      <c r="P64" s="177"/>
      <c r="Q64" s="177"/>
      <c r="R64" s="177"/>
      <c r="S64" s="177"/>
    </row>
    <row r="66" spans="1:19" x14ac:dyDescent="0.2">
      <c r="A66" s="177"/>
      <c r="B66" s="65"/>
      <c r="C66" s="177" t="s">
        <v>32</v>
      </c>
      <c r="D66" s="177"/>
      <c r="E66" s="177"/>
      <c r="F66" s="177"/>
      <c r="G66" s="177"/>
      <c r="H66" s="177"/>
      <c r="I66" s="177"/>
      <c r="J66" s="177"/>
      <c r="K66" s="177"/>
      <c r="L66" s="177"/>
      <c r="M66" s="177"/>
      <c r="N66" s="177"/>
      <c r="O66" s="177"/>
      <c r="P66" s="177"/>
      <c r="Q66" s="177"/>
      <c r="R66" s="177"/>
      <c r="S66" s="177"/>
    </row>
    <row r="68" spans="1:19" s="177" customFormat="1" x14ac:dyDescent="0.2">
      <c r="B68" s="66"/>
      <c r="C68" s="177" t="s">
        <v>33</v>
      </c>
    </row>
    <row r="69" spans="1:19" s="177" customFormat="1" x14ac:dyDescent="0.2">
      <c r="B69" s="263" t="s">
        <v>34</v>
      </c>
    </row>
    <row r="70" spans="1:19" x14ac:dyDescent="0.2">
      <c r="A70" s="177"/>
      <c r="B70" s="190"/>
      <c r="C70" s="177"/>
      <c r="D70" s="177"/>
      <c r="E70" s="177"/>
      <c r="F70" s="177"/>
      <c r="G70" s="177"/>
      <c r="H70" s="177"/>
      <c r="I70" s="177"/>
      <c r="J70" s="177"/>
      <c r="K70" s="177"/>
      <c r="L70" s="177"/>
      <c r="M70" s="177"/>
      <c r="N70" s="177"/>
      <c r="O70" s="177"/>
      <c r="P70" s="177"/>
      <c r="Q70" s="177"/>
      <c r="R70" s="177"/>
      <c r="S70" s="177"/>
    </row>
    <row r="72" spans="1:19" ht="18.75" customHeight="1" x14ac:dyDescent="0.25">
      <c r="A72" s="300" t="s">
        <v>35</v>
      </c>
      <c r="B72" s="300"/>
      <c r="C72" s="300"/>
      <c r="D72" s="300"/>
      <c r="E72" s="300"/>
      <c r="F72" s="300"/>
      <c r="G72" s="300"/>
      <c r="H72" s="300"/>
      <c r="I72" s="300"/>
      <c r="J72" s="300"/>
      <c r="K72" s="300"/>
      <c r="L72" s="300"/>
      <c r="M72" s="300"/>
      <c r="N72" s="300"/>
      <c r="O72" s="300"/>
      <c r="P72" s="300"/>
      <c r="Q72" s="300"/>
      <c r="R72" s="300"/>
      <c r="S72" s="300"/>
    </row>
  </sheetData>
  <sheetProtection algorithmName="SHA-512" hashValue="oPhlFHumKeiGbwWA+pNzZmRvRUHU2osn/0C4k3442RjMv2VP9HQfLRmax2RMvRcCJkuk+DBvsJvZ5WSihxJ4zA==" saltValue="4n9/6zQ3tygxVlsWvxGTCw==" spinCount="100000" sheet="1" objects="1" scenarios="1" selectLockedCells="1"/>
  <dataConsolidate link="1"/>
  <mergeCells count="33">
    <mergeCell ref="B10:R10"/>
    <mergeCell ref="A12:S12"/>
    <mergeCell ref="A18:S18"/>
    <mergeCell ref="A25:S25"/>
    <mergeCell ref="A13:S13"/>
    <mergeCell ref="A11:S11"/>
    <mergeCell ref="B20:R20"/>
    <mergeCell ref="B22:R23"/>
    <mergeCell ref="B35:R35"/>
    <mergeCell ref="B32:S32"/>
    <mergeCell ref="A72:S72"/>
    <mergeCell ref="A56:S56"/>
    <mergeCell ref="C39:R39"/>
    <mergeCell ref="B41:S41"/>
    <mergeCell ref="B52:S52"/>
    <mergeCell ref="B43:S43"/>
    <mergeCell ref="B37:R37"/>
    <mergeCell ref="A1:C6"/>
    <mergeCell ref="D1:S3"/>
    <mergeCell ref="D4:S6"/>
    <mergeCell ref="B54:S54"/>
    <mergeCell ref="B51:S51"/>
    <mergeCell ref="A45:S45"/>
    <mergeCell ref="B47:S47"/>
    <mergeCell ref="C49:R49"/>
    <mergeCell ref="A17:S17"/>
    <mergeCell ref="C7:D7"/>
    <mergeCell ref="E7:F7"/>
    <mergeCell ref="B14:R16"/>
    <mergeCell ref="A8:S8"/>
    <mergeCell ref="B9:R9"/>
    <mergeCell ref="B27:R29"/>
    <mergeCell ref="B30:S30"/>
  </mergeCells>
  <hyperlinks>
    <hyperlink ref="A72" location="'Overview (Design)'!A1" display="CLICK HERE TO GET STARTED!" xr:uid="{00000000-0004-0000-0000-000000000000}"/>
    <hyperlink ref="B10:R10" r:id="rId1" display="Go to http://www.homeinnovation.com/greenscoring to download the latest version of the NGBS Scoring for New Construction spreadsheet." xr:uid="{00000000-0004-0000-0000-000001000000}"/>
    <hyperlink ref="A72:S72" location="Overview!A1" display="CLICK HERE TO GET STARTED!" xr:uid="{B23411A6-D37D-470D-906B-75743A3E1EC5}"/>
  </hyperlinks>
  <pageMargins left="0.7" right="0.7" top="0.75" bottom="0.75" header="0.3" footer="0.3"/>
  <pageSetup scale="51" fitToHeight="0"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3382A-2604-4BDD-AEEB-8C0D1297370C}">
  <sheetPr codeName="Sheet1">
    <pageSetUpPr fitToPage="1"/>
  </sheetPr>
  <dimension ref="A2:I12"/>
  <sheetViews>
    <sheetView showGridLines="0" zoomScaleNormal="100" workbookViewId="0">
      <selection activeCell="C11" sqref="C11"/>
    </sheetView>
  </sheetViews>
  <sheetFormatPr baseColWidth="10" defaultColWidth="9.1640625" defaultRowHeight="15" x14ac:dyDescent="0.2"/>
  <cols>
    <col min="1" max="7" width="9.1640625" style="153"/>
    <col min="8" max="8" width="10.1640625" style="153" customWidth="1"/>
    <col min="9" max="16384" width="9.1640625" style="153"/>
  </cols>
  <sheetData>
    <row r="2" spans="1:9" x14ac:dyDescent="0.2">
      <c r="A2" s="150"/>
      <c r="B2" s="150"/>
      <c r="C2" s="446" t="s">
        <v>2700</v>
      </c>
      <c r="D2" s="447"/>
      <c r="E2" s="448"/>
      <c r="F2" s="177"/>
      <c r="G2" s="177"/>
      <c r="H2" s="177"/>
      <c r="I2" s="177"/>
    </row>
    <row r="4" spans="1:9" x14ac:dyDescent="0.2">
      <c r="A4" s="177"/>
      <c r="B4" s="177"/>
      <c r="C4" s="449" t="s">
        <v>2701</v>
      </c>
      <c r="D4" s="449"/>
      <c r="E4" s="449"/>
      <c r="F4" s="449"/>
      <c r="G4" s="449"/>
      <c r="H4" s="449"/>
      <c r="I4" s="177"/>
    </row>
    <row r="5" spans="1:9" ht="15" customHeight="1" x14ac:dyDescent="0.2">
      <c r="A5" s="177"/>
      <c r="B5" s="17"/>
      <c r="C5" s="450" t="s">
        <v>2702</v>
      </c>
      <c r="D5" s="450"/>
      <c r="E5" s="450"/>
      <c r="F5" s="450"/>
      <c r="G5" s="450"/>
      <c r="H5" s="450"/>
      <c r="I5" s="177"/>
    </row>
    <row r="6" spans="1:9" ht="25.5" customHeight="1" x14ac:dyDescent="0.2">
      <c r="A6" s="177"/>
      <c r="B6" s="177"/>
      <c r="C6" s="451" t="s">
        <v>2703</v>
      </c>
      <c r="D6" s="452"/>
      <c r="E6" s="451" t="s">
        <v>2704</v>
      </c>
      <c r="F6" s="452"/>
      <c r="G6" s="453" t="s">
        <v>2705</v>
      </c>
      <c r="H6" s="453"/>
      <c r="I6" s="177"/>
    </row>
    <row r="7" spans="1:9" x14ac:dyDescent="0.2">
      <c r="A7" s="177"/>
      <c r="B7" s="177"/>
      <c r="C7" s="455" t="s">
        <v>2706</v>
      </c>
      <c r="D7" s="456"/>
      <c r="E7" s="455">
        <v>12</v>
      </c>
      <c r="F7" s="456"/>
      <c r="G7" s="457">
        <v>12</v>
      </c>
      <c r="H7" s="457"/>
      <c r="I7" s="177"/>
    </row>
    <row r="8" spans="1:9" x14ac:dyDescent="0.2">
      <c r="A8" s="177"/>
      <c r="B8" s="177"/>
      <c r="C8" s="455" t="s">
        <v>2707</v>
      </c>
      <c r="D8" s="456"/>
      <c r="E8" s="455">
        <v>18</v>
      </c>
      <c r="F8" s="456"/>
      <c r="G8" s="457">
        <v>12</v>
      </c>
      <c r="H8" s="457"/>
      <c r="I8" s="177"/>
    </row>
    <row r="9" spans="1:9" x14ac:dyDescent="0.2">
      <c r="A9" s="177"/>
      <c r="B9" s="177"/>
      <c r="C9" s="455" t="s">
        <v>2708</v>
      </c>
      <c r="D9" s="456"/>
      <c r="E9" s="455">
        <v>24</v>
      </c>
      <c r="F9" s="456"/>
      <c r="G9" s="457">
        <v>12</v>
      </c>
      <c r="H9" s="457"/>
      <c r="I9" s="177"/>
    </row>
    <row r="10" spans="1:9" ht="15" customHeight="1" x14ac:dyDescent="0.2">
      <c r="A10" s="177"/>
      <c r="B10" s="177"/>
      <c r="C10" s="458" t="s">
        <v>2709</v>
      </c>
      <c r="D10" s="458"/>
      <c r="E10" s="458"/>
      <c r="F10" s="458"/>
      <c r="G10" s="458"/>
      <c r="H10" s="458"/>
      <c r="I10" s="177"/>
    </row>
    <row r="11" spans="1:9" ht="15" customHeight="1" x14ac:dyDescent="0.2">
      <c r="A11" s="177"/>
      <c r="B11" s="177"/>
      <c r="C11" s="196" t="s">
        <v>2710</v>
      </c>
      <c r="D11" s="177"/>
      <c r="E11" s="177"/>
      <c r="F11" s="177"/>
      <c r="G11" s="177"/>
      <c r="H11" s="177"/>
      <c r="I11" s="177"/>
    </row>
    <row r="12" spans="1:9" x14ac:dyDescent="0.2">
      <c r="A12" s="177"/>
      <c r="B12" s="177"/>
      <c r="C12" s="454" t="s">
        <v>2711</v>
      </c>
      <c r="D12" s="454"/>
      <c r="E12" s="454"/>
      <c r="F12" s="177"/>
      <c r="G12" s="177"/>
      <c r="H12" s="177"/>
      <c r="I12" s="177"/>
    </row>
  </sheetData>
  <sheetProtection algorithmName="SHA-512" hashValue="mDQExDIi7RJKpI04sNbAVT+0DyqZybWydBcodLcllNxC8O20zmuxPxuqP7SjxtzWsozG6FaVNoGr4v4bY6eSZA==" saltValue="tXJWer7MEZq00gyPLHaQQQ==" spinCount="100000" sheet="1" objects="1" scenarios="1" selectLockedCells="1"/>
  <mergeCells count="17">
    <mergeCell ref="C12:E12"/>
    <mergeCell ref="C7:D7"/>
    <mergeCell ref="E7:F7"/>
    <mergeCell ref="G7:H7"/>
    <mergeCell ref="C8:D8"/>
    <mergeCell ref="E8:F8"/>
    <mergeCell ref="G8:H8"/>
    <mergeCell ref="C9:D9"/>
    <mergeCell ref="E9:F9"/>
    <mergeCell ref="G9:H9"/>
    <mergeCell ref="C10:H10"/>
    <mergeCell ref="C2:E2"/>
    <mergeCell ref="C4:H4"/>
    <mergeCell ref="C5:H5"/>
    <mergeCell ref="C6:D6"/>
    <mergeCell ref="E6:F6"/>
    <mergeCell ref="G6:H6"/>
  </mergeCells>
  <hyperlinks>
    <hyperlink ref="C2:D2" location="'Verification Report'!A1" display="back to Verification Report" xr:uid="{E0E60D1F-B39C-4A15-8B12-04CAC2BC792F}"/>
    <hyperlink ref="C11" location="'Figure 6(2)'!A1" display="Figure 6(2)" xr:uid="{26003CE6-7B9B-459A-AC63-B345AB10BA69}"/>
  </hyperlinks>
  <pageMargins left="0.7" right="0.7" top="0.75" bottom="0.75" header="0.3" footer="0.3"/>
  <pageSetup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8F7DB-2FF6-453C-9182-CFF57F9F2BE7}">
  <sheetPr codeName="Sheet2">
    <pageSetUpPr fitToPage="1"/>
  </sheetPr>
  <dimension ref="A1:R37"/>
  <sheetViews>
    <sheetView showGridLines="0" zoomScaleNormal="100" workbookViewId="0">
      <selection activeCell="C35" sqref="C35"/>
    </sheetView>
  </sheetViews>
  <sheetFormatPr baseColWidth="10" defaultColWidth="9.1640625" defaultRowHeight="15" x14ac:dyDescent="0.2"/>
  <cols>
    <col min="1" max="16384" width="9.1640625" style="153"/>
  </cols>
  <sheetData>
    <row r="1" spans="1:18" ht="20" thickTop="1" x14ac:dyDescent="0.2">
      <c r="A1" s="168" t="s">
        <v>2712</v>
      </c>
      <c r="B1" s="169"/>
      <c r="C1" s="169"/>
      <c r="D1" s="169"/>
      <c r="E1" s="169"/>
      <c r="F1" s="169"/>
      <c r="G1" s="169"/>
      <c r="H1" s="169"/>
      <c r="I1" s="169"/>
      <c r="J1" s="169"/>
      <c r="K1" s="169"/>
      <c r="L1" s="169"/>
      <c r="M1" s="169"/>
      <c r="N1" s="169"/>
      <c r="O1" s="169"/>
      <c r="P1" s="169"/>
      <c r="Q1" s="169"/>
      <c r="R1" s="170"/>
    </row>
    <row r="2" spans="1:18" x14ac:dyDescent="0.2">
      <c r="A2" s="171"/>
      <c r="B2" s="17"/>
      <c r="C2" s="17"/>
      <c r="D2" s="17"/>
      <c r="E2" s="17"/>
      <c r="F2" s="17"/>
      <c r="G2" s="17"/>
      <c r="H2" s="17"/>
      <c r="I2" s="17"/>
      <c r="J2" s="17"/>
      <c r="K2" s="17"/>
      <c r="L2" s="17"/>
      <c r="M2" s="17"/>
      <c r="N2" s="17"/>
      <c r="O2" s="17"/>
      <c r="P2" s="17"/>
      <c r="Q2" s="17"/>
      <c r="R2" s="172"/>
    </row>
    <row r="3" spans="1:18" ht="15" customHeight="1" x14ac:dyDescent="0.2">
      <c r="A3" s="171"/>
      <c r="B3" s="446" t="s">
        <v>2700</v>
      </c>
      <c r="C3" s="447"/>
      <c r="D3" s="448"/>
      <c r="E3" s="177"/>
      <c r="F3" s="177"/>
      <c r="G3" s="177"/>
      <c r="H3" s="177"/>
      <c r="I3" s="177"/>
      <c r="J3" s="177"/>
      <c r="K3" s="17"/>
      <c r="L3" s="17"/>
      <c r="M3" s="17"/>
      <c r="N3" s="17"/>
      <c r="O3" s="17"/>
      <c r="P3" s="17"/>
      <c r="Q3" s="17"/>
      <c r="R3" s="172"/>
    </row>
    <row r="4" spans="1:18" x14ac:dyDescent="0.2">
      <c r="A4" s="171"/>
      <c r="B4" s="17"/>
      <c r="C4" s="17"/>
      <c r="D4" s="17"/>
      <c r="E4" s="17"/>
      <c r="F4" s="17"/>
      <c r="G4" s="17"/>
      <c r="H4" s="17"/>
      <c r="I4" s="17"/>
      <c r="J4" s="17"/>
      <c r="K4" s="17"/>
      <c r="L4" s="17"/>
      <c r="M4" s="17"/>
      <c r="N4" s="17"/>
      <c r="O4" s="17"/>
      <c r="P4" s="17"/>
      <c r="Q4" s="17"/>
      <c r="R4" s="172"/>
    </row>
    <row r="5" spans="1:18" x14ac:dyDescent="0.2">
      <c r="A5" s="171"/>
      <c r="B5" s="17"/>
      <c r="C5" s="17"/>
      <c r="D5" s="17"/>
      <c r="E5" s="17"/>
      <c r="F5" s="17"/>
      <c r="G5" s="17"/>
      <c r="H5" s="17"/>
      <c r="I5" s="17"/>
      <c r="J5" s="17"/>
      <c r="K5" s="17"/>
      <c r="L5" s="17"/>
      <c r="M5" s="17"/>
      <c r="N5" s="17"/>
      <c r="O5" s="17"/>
      <c r="P5" s="17"/>
      <c r="Q5" s="17"/>
      <c r="R5" s="172"/>
    </row>
    <row r="6" spans="1:18" x14ac:dyDescent="0.2">
      <c r="A6" s="171"/>
      <c r="B6" s="17"/>
      <c r="C6" s="17"/>
      <c r="D6" s="17"/>
      <c r="E6" s="17"/>
      <c r="F6" s="17"/>
      <c r="G6" s="17"/>
      <c r="H6" s="17"/>
      <c r="I6" s="17"/>
      <c r="J6" s="17"/>
      <c r="K6" s="17"/>
      <c r="L6" s="17"/>
      <c r="M6" s="17"/>
      <c r="N6" s="17"/>
      <c r="O6" s="17"/>
      <c r="P6" s="17"/>
      <c r="Q6" s="17"/>
      <c r="R6" s="172"/>
    </row>
    <row r="7" spans="1:18" x14ac:dyDescent="0.2">
      <c r="A7" s="171"/>
      <c r="B7" s="17"/>
      <c r="C7" s="17"/>
      <c r="D7" s="17"/>
      <c r="E7" s="17"/>
      <c r="F7" s="17"/>
      <c r="G7" s="17"/>
      <c r="H7" s="17"/>
      <c r="I7" s="17"/>
      <c r="J7" s="17"/>
      <c r="K7" s="17"/>
      <c r="L7" s="17"/>
      <c r="M7" s="17"/>
      <c r="N7" s="17"/>
      <c r="O7" s="17"/>
      <c r="P7" s="17"/>
      <c r="Q7" s="17"/>
      <c r="R7" s="172"/>
    </row>
    <row r="8" spans="1:18" x14ac:dyDescent="0.2">
      <c r="A8" s="171"/>
      <c r="B8" s="17"/>
      <c r="C8" s="17"/>
      <c r="D8" s="17"/>
      <c r="E8" s="17"/>
      <c r="F8" s="17"/>
      <c r="G8" s="17"/>
      <c r="H8" s="17"/>
      <c r="I8" s="17"/>
      <c r="J8" s="17"/>
      <c r="K8" s="17"/>
      <c r="L8" s="17"/>
      <c r="M8" s="17"/>
      <c r="N8" s="17"/>
      <c r="O8" s="17"/>
      <c r="P8" s="17"/>
      <c r="Q8" s="17"/>
      <c r="R8" s="172"/>
    </row>
    <row r="9" spans="1:18" x14ac:dyDescent="0.2">
      <c r="A9" s="171"/>
      <c r="B9" s="17"/>
      <c r="C9" s="17"/>
      <c r="D9" s="17"/>
      <c r="E9" s="17"/>
      <c r="F9" s="17"/>
      <c r="G9" s="17"/>
      <c r="H9" s="17"/>
      <c r="I9" s="17"/>
      <c r="J9" s="17"/>
      <c r="K9" s="17"/>
      <c r="L9" s="17"/>
      <c r="M9" s="17"/>
      <c r="N9" s="17"/>
      <c r="O9" s="17"/>
      <c r="P9" s="17"/>
      <c r="Q9" s="17"/>
      <c r="R9" s="172"/>
    </row>
    <row r="10" spans="1:18" x14ac:dyDescent="0.2">
      <c r="A10" s="171"/>
      <c r="B10" s="17"/>
      <c r="C10" s="17"/>
      <c r="D10" s="17"/>
      <c r="E10" s="17"/>
      <c r="F10" s="17"/>
      <c r="G10" s="17"/>
      <c r="H10" s="17"/>
      <c r="I10" s="17"/>
      <c r="J10" s="17"/>
      <c r="K10" s="17"/>
      <c r="L10" s="17"/>
      <c r="M10" s="17"/>
      <c r="N10" s="17"/>
      <c r="O10" s="17"/>
      <c r="P10" s="17"/>
      <c r="Q10" s="17"/>
      <c r="R10" s="172"/>
    </row>
    <row r="11" spans="1:18" x14ac:dyDescent="0.2">
      <c r="A11" s="171"/>
      <c r="B11" s="17"/>
      <c r="C11" s="17"/>
      <c r="D11" s="17"/>
      <c r="E11" s="17"/>
      <c r="F11" s="17"/>
      <c r="G11" s="17"/>
      <c r="H11" s="17"/>
      <c r="I11" s="17"/>
      <c r="J11" s="17"/>
      <c r="K11" s="17"/>
      <c r="L11" s="17"/>
      <c r="M11" s="17"/>
      <c r="N11" s="17"/>
      <c r="O11" s="17"/>
      <c r="P11" s="17"/>
      <c r="Q11" s="17"/>
      <c r="R11" s="172"/>
    </row>
    <row r="12" spans="1:18" x14ac:dyDescent="0.2">
      <c r="A12" s="171"/>
      <c r="B12" s="17"/>
      <c r="C12" s="17"/>
      <c r="D12" s="17"/>
      <c r="E12" s="17"/>
      <c r="F12" s="17"/>
      <c r="G12" s="17"/>
      <c r="H12" s="17"/>
      <c r="I12" s="17"/>
      <c r="J12" s="17"/>
      <c r="K12" s="17"/>
      <c r="L12" s="17"/>
      <c r="M12" s="17"/>
      <c r="N12" s="17"/>
      <c r="O12" s="17"/>
      <c r="P12" s="17"/>
      <c r="Q12" s="17"/>
      <c r="R12" s="172"/>
    </row>
    <row r="13" spans="1:18" x14ac:dyDescent="0.2">
      <c r="A13" s="171"/>
      <c r="B13" s="17"/>
      <c r="C13" s="17"/>
      <c r="D13" s="17"/>
      <c r="E13" s="17"/>
      <c r="F13" s="17"/>
      <c r="G13" s="17"/>
      <c r="H13" s="17"/>
      <c r="I13" s="17"/>
      <c r="J13" s="17"/>
      <c r="K13" s="17"/>
      <c r="L13" s="17"/>
      <c r="M13" s="17"/>
      <c r="N13" s="17"/>
      <c r="O13" s="17"/>
      <c r="P13" s="17"/>
      <c r="Q13" s="17"/>
      <c r="R13" s="172"/>
    </row>
    <row r="14" spans="1:18" x14ac:dyDescent="0.2">
      <c r="A14" s="171"/>
      <c r="B14" s="17"/>
      <c r="C14" s="17"/>
      <c r="D14" s="17"/>
      <c r="E14" s="17"/>
      <c r="F14" s="17"/>
      <c r="G14" s="17"/>
      <c r="H14" s="17"/>
      <c r="I14" s="17"/>
      <c r="J14" s="17"/>
      <c r="K14" s="17"/>
      <c r="L14" s="17"/>
      <c r="M14" s="17"/>
      <c r="N14" s="17"/>
      <c r="O14" s="17"/>
      <c r="P14" s="17"/>
      <c r="Q14" s="17"/>
      <c r="R14" s="172"/>
    </row>
    <row r="15" spans="1:18" x14ac:dyDescent="0.2">
      <c r="A15" s="171"/>
      <c r="B15" s="17"/>
      <c r="C15" s="17"/>
      <c r="D15" s="17"/>
      <c r="E15" s="17"/>
      <c r="F15" s="17"/>
      <c r="G15" s="17"/>
      <c r="H15" s="17"/>
      <c r="I15" s="17"/>
      <c r="J15" s="17"/>
      <c r="K15" s="17"/>
      <c r="L15" s="17"/>
      <c r="M15" s="17"/>
      <c r="N15" s="17"/>
      <c r="O15" s="17"/>
      <c r="P15" s="17"/>
      <c r="Q15" s="17"/>
      <c r="R15" s="172"/>
    </row>
    <row r="16" spans="1:18" x14ac:dyDescent="0.2">
      <c r="A16" s="171"/>
      <c r="B16" s="17"/>
      <c r="C16" s="17"/>
      <c r="D16" s="17"/>
      <c r="E16" s="17"/>
      <c r="F16" s="17"/>
      <c r="G16" s="17"/>
      <c r="H16" s="17"/>
      <c r="I16" s="17"/>
      <c r="J16" s="17"/>
      <c r="K16" s="17"/>
      <c r="L16" s="17"/>
      <c r="M16" s="17"/>
      <c r="N16" s="17"/>
      <c r="O16" s="17"/>
      <c r="P16" s="17"/>
      <c r="Q16" s="17"/>
      <c r="R16" s="172"/>
    </row>
    <row r="17" spans="1:18" x14ac:dyDescent="0.2">
      <c r="A17" s="171"/>
      <c r="B17" s="17"/>
      <c r="C17" s="17"/>
      <c r="D17" s="17"/>
      <c r="E17" s="17"/>
      <c r="F17" s="17"/>
      <c r="G17" s="17"/>
      <c r="H17" s="17"/>
      <c r="I17" s="17"/>
      <c r="J17" s="17"/>
      <c r="K17" s="17"/>
      <c r="L17" s="17"/>
      <c r="M17" s="17"/>
      <c r="N17" s="17"/>
      <c r="O17" s="17"/>
      <c r="P17" s="17"/>
      <c r="Q17" s="17"/>
      <c r="R17" s="172"/>
    </row>
    <row r="18" spans="1:18" x14ac:dyDescent="0.2">
      <c r="A18" s="171"/>
      <c r="B18" s="17"/>
      <c r="C18" s="17"/>
      <c r="D18" s="17"/>
      <c r="E18" s="17"/>
      <c r="F18" s="17"/>
      <c r="G18" s="17"/>
      <c r="H18" s="17"/>
      <c r="I18" s="17"/>
      <c r="J18" s="17"/>
      <c r="K18" s="17"/>
      <c r="L18" s="17"/>
      <c r="M18" s="17"/>
      <c r="N18" s="17"/>
      <c r="O18" s="17"/>
      <c r="P18" s="17"/>
      <c r="Q18" s="17"/>
      <c r="R18" s="172"/>
    </row>
    <row r="19" spans="1:18" x14ac:dyDescent="0.2">
      <c r="A19" s="171"/>
      <c r="B19" s="17"/>
      <c r="C19" s="17"/>
      <c r="D19" s="17"/>
      <c r="E19" s="17"/>
      <c r="F19" s="17"/>
      <c r="G19" s="17"/>
      <c r="H19" s="17"/>
      <c r="I19" s="17"/>
      <c r="J19" s="17"/>
      <c r="K19" s="17"/>
      <c r="L19" s="17"/>
      <c r="M19" s="17"/>
      <c r="N19" s="17"/>
      <c r="O19" s="17"/>
      <c r="P19" s="17"/>
      <c r="Q19" s="17"/>
      <c r="R19" s="172"/>
    </row>
    <row r="20" spans="1:18" x14ac:dyDescent="0.2">
      <c r="A20" s="171"/>
      <c r="B20" s="17"/>
      <c r="C20" s="17"/>
      <c r="D20" s="17"/>
      <c r="E20" s="17"/>
      <c r="F20" s="17"/>
      <c r="G20" s="17"/>
      <c r="H20" s="17"/>
      <c r="I20" s="17"/>
      <c r="J20" s="17"/>
      <c r="K20" s="17"/>
      <c r="L20" s="17"/>
      <c r="M20" s="17"/>
      <c r="N20" s="17"/>
      <c r="O20" s="17"/>
      <c r="P20" s="17"/>
      <c r="Q20" s="17"/>
      <c r="R20" s="172"/>
    </row>
    <row r="21" spans="1:18" x14ac:dyDescent="0.2">
      <c r="A21" s="171"/>
      <c r="B21" s="17"/>
      <c r="C21" s="17"/>
      <c r="D21" s="17"/>
      <c r="E21" s="17"/>
      <c r="F21" s="17"/>
      <c r="G21" s="17"/>
      <c r="H21" s="17"/>
      <c r="I21" s="17"/>
      <c r="J21" s="17"/>
      <c r="K21" s="17"/>
      <c r="L21" s="17"/>
      <c r="M21" s="17"/>
      <c r="N21" s="17"/>
      <c r="O21" s="17"/>
      <c r="P21" s="17"/>
      <c r="Q21" s="17"/>
      <c r="R21" s="172"/>
    </row>
    <row r="22" spans="1:18" x14ac:dyDescent="0.2">
      <c r="A22" s="171"/>
      <c r="B22" s="17"/>
      <c r="C22" s="17"/>
      <c r="D22" s="17"/>
      <c r="E22" s="17"/>
      <c r="F22" s="17"/>
      <c r="G22" s="17"/>
      <c r="H22" s="17"/>
      <c r="I22" s="17"/>
      <c r="J22" s="17"/>
      <c r="K22" s="17"/>
      <c r="L22" s="17"/>
      <c r="M22" s="17"/>
      <c r="N22" s="17"/>
      <c r="O22" s="17"/>
      <c r="P22" s="17"/>
      <c r="Q22" s="17"/>
      <c r="R22" s="172"/>
    </row>
    <row r="23" spans="1:18" x14ac:dyDescent="0.2">
      <c r="A23" s="171"/>
      <c r="B23" s="17"/>
      <c r="C23" s="17"/>
      <c r="D23" s="17"/>
      <c r="E23" s="17"/>
      <c r="F23" s="17"/>
      <c r="G23" s="17"/>
      <c r="H23" s="17"/>
      <c r="I23" s="17"/>
      <c r="J23" s="17"/>
      <c r="K23" s="17"/>
      <c r="L23" s="17"/>
      <c r="M23" s="17"/>
      <c r="N23" s="17"/>
      <c r="O23" s="17"/>
      <c r="P23" s="17"/>
      <c r="Q23" s="17"/>
      <c r="R23" s="172"/>
    </row>
    <row r="24" spans="1:18" x14ac:dyDescent="0.2">
      <c r="A24" s="171"/>
      <c r="B24" s="17"/>
      <c r="C24" s="17"/>
      <c r="D24" s="17"/>
      <c r="E24" s="17"/>
      <c r="F24" s="17"/>
      <c r="G24" s="17"/>
      <c r="H24" s="17"/>
      <c r="I24" s="17"/>
      <c r="J24" s="17"/>
      <c r="K24" s="17"/>
      <c r="L24" s="17"/>
      <c r="M24" s="17"/>
      <c r="N24" s="17"/>
      <c r="O24" s="17"/>
      <c r="P24" s="17"/>
      <c r="Q24" s="17"/>
      <c r="R24" s="172"/>
    </row>
    <row r="25" spans="1:18" x14ac:dyDescent="0.2">
      <c r="A25" s="171"/>
      <c r="B25" s="17"/>
      <c r="C25" s="17"/>
      <c r="D25" s="17"/>
      <c r="E25" s="17"/>
      <c r="F25" s="17"/>
      <c r="G25" s="17"/>
      <c r="H25" s="17"/>
      <c r="I25" s="17"/>
      <c r="J25" s="17"/>
      <c r="K25" s="17"/>
      <c r="L25" s="17"/>
      <c r="M25" s="17"/>
      <c r="N25" s="17"/>
      <c r="O25" s="17"/>
      <c r="P25" s="17"/>
      <c r="Q25" s="17"/>
      <c r="R25" s="172"/>
    </row>
    <row r="26" spans="1:18" x14ac:dyDescent="0.2">
      <c r="A26" s="171"/>
      <c r="B26" s="17"/>
      <c r="C26" s="17"/>
      <c r="D26" s="17"/>
      <c r="E26" s="17"/>
      <c r="F26" s="17"/>
      <c r="G26" s="17"/>
      <c r="H26" s="17"/>
      <c r="I26" s="17"/>
      <c r="J26" s="17"/>
      <c r="K26" s="17"/>
      <c r="L26" s="17"/>
      <c r="M26" s="17"/>
      <c r="N26" s="17"/>
      <c r="O26" s="17"/>
      <c r="P26" s="17"/>
      <c r="Q26" s="17"/>
      <c r="R26" s="172"/>
    </row>
    <row r="27" spans="1:18" x14ac:dyDescent="0.2">
      <c r="A27" s="171"/>
      <c r="B27" s="17"/>
      <c r="C27" s="17"/>
      <c r="D27" s="17"/>
      <c r="E27" s="17"/>
      <c r="F27" s="17"/>
      <c r="G27" s="17"/>
      <c r="H27" s="17"/>
      <c r="I27" s="17"/>
      <c r="J27" s="17"/>
      <c r="K27" s="17"/>
      <c r="L27" s="17"/>
      <c r="M27" s="17"/>
      <c r="N27" s="17"/>
      <c r="O27" s="17"/>
      <c r="P27" s="17"/>
      <c r="Q27" s="17"/>
      <c r="R27" s="172"/>
    </row>
    <row r="28" spans="1:18" x14ac:dyDescent="0.2">
      <c r="A28" s="171"/>
      <c r="B28" s="17"/>
      <c r="C28" s="17"/>
      <c r="D28" s="17"/>
      <c r="E28" s="17"/>
      <c r="F28" s="17"/>
      <c r="G28" s="17"/>
      <c r="H28" s="17"/>
      <c r="I28" s="17"/>
      <c r="J28" s="17"/>
      <c r="K28" s="17"/>
      <c r="L28" s="17"/>
      <c r="M28" s="17"/>
      <c r="N28" s="17"/>
      <c r="O28" s="17"/>
      <c r="P28" s="17"/>
      <c r="Q28" s="17"/>
      <c r="R28" s="172"/>
    </row>
    <row r="29" spans="1:18" x14ac:dyDescent="0.2">
      <c r="A29" s="171"/>
      <c r="B29" s="17"/>
      <c r="C29" s="17"/>
      <c r="D29" s="17"/>
      <c r="E29" s="17"/>
      <c r="F29" s="17"/>
      <c r="G29" s="17"/>
      <c r="H29" s="17"/>
      <c r="I29" s="17"/>
      <c r="J29" s="17"/>
      <c r="K29" s="17"/>
      <c r="L29" s="17"/>
      <c r="M29" s="17"/>
      <c r="N29" s="17"/>
      <c r="O29" s="17"/>
      <c r="P29" s="17"/>
      <c r="Q29" s="17"/>
      <c r="R29" s="172"/>
    </row>
    <row r="30" spans="1:18" x14ac:dyDescent="0.2">
      <c r="A30" s="171"/>
      <c r="B30" s="17"/>
      <c r="C30" s="17"/>
      <c r="D30" s="17"/>
      <c r="E30" s="17"/>
      <c r="F30" s="17"/>
      <c r="G30" s="17"/>
      <c r="H30" s="17"/>
      <c r="I30" s="17"/>
      <c r="J30" s="17"/>
      <c r="K30" s="17"/>
      <c r="L30" s="17"/>
      <c r="M30" s="17"/>
      <c r="N30" s="17"/>
      <c r="O30" s="17"/>
      <c r="P30" s="17"/>
      <c r="Q30" s="17"/>
      <c r="R30" s="172"/>
    </row>
    <row r="31" spans="1:18" x14ac:dyDescent="0.2">
      <c r="A31" s="171"/>
      <c r="B31" s="17"/>
      <c r="C31" s="17"/>
      <c r="D31" s="17"/>
      <c r="E31" s="17"/>
      <c r="F31" s="17"/>
      <c r="G31" s="17"/>
      <c r="H31" s="17"/>
      <c r="I31" s="17"/>
      <c r="J31" s="17"/>
      <c r="K31" s="17"/>
      <c r="L31" s="17"/>
      <c r="M31" s="17"/>
      <c r="N31" s="17"/>
      <c r="O31" s="17"/>
      <c r="P31" s="17"/>
      <c r="Q31" s="17"/>
      <c r="R31" s="172"/>
    </row>
    <row r="32" spans="1:18" x14ac:dyDescent="0.2">
      <c r="A32" s="171"/>
      <c r="B32" s="17"/>
      <c r="C32" s="17"/>
      <c r="D32" s="17"/>
      <c r="E32" s="17"/>
      <c r="F32" s="17"/>
      <c r="G32" s="17"/>
      <c r="H32" s="17"/>
      <c r="I32" s="17"/>
      <c r="J32" s="17"/>
      <c r="K32" s="17"/>
      <c r="L32" s="17"/>
      <c r="M32" s="17"/>
      <c r="N32" s="17"/>
      <c r="O32" s="17"/>
      <c r="P32" s="17"/>
      <c r="Q32" s="17"/>
      <c r="R32" s="172"/>
    </row>
    <row r="33" spans="1:18" x14ac:dyDescent="0.2">
      <c r="A33" s="171"/>
      <c r="B33" s="17"/>
      <c r="C33" s="17"/>
      <c r="D33" s="17"/>
      <c r="E33" s="17"/>
      <c r="F33" s="17"/>
      <c r="G33" s="17"/>
      <c r="H33" s="17"/>
      <c r="I33" s="17"/>
      <c r="J33" s="17"/>
      <c r="K33" s="17"/>
      <c r="L33" s="17"/>
      <c r="M33" s="17"/>
      <c r="N33" s="17"/>
      <c r="O33" s="17"/>
      <c r="P33" s="17"/>
      <c r="Q33" s="17"/>
      <c r="R33" s="172"/>
    </row>
    <row r="34" spans="1:18" x14ac:dyDescent="0.2">
      <c r="A34" s="171"/>
      <c r="B34" s="17"/>
      <c r="C34" s="17"/>
      <c r="D34" s="17"/>
      <c r="E34" s="17"/>
      <c r="F34" s="17"/>
      <c r="G34" s="17"/>
      <c r="H34" s="17"/>
      <c r="I34" s="17"/>
      <c r="J34" s="17"/>
      <c r="K34" s="17"/>
      <c r="L34" s="17"/>
      <c r="M34" s="17"/>
      <c r="N34" s="17"/>
      <c r="O34" s="17"/>
      <c r="P34" s="17"/>
      <c r="Q34" s="17"/>
      <c r="R34" s="172"/>
    </row>
    <row r="35" spans="1:18" x14ac:dyDescent="0.2">
      <c r="A35" s="171"/>
      <c r="B35" s="18" t="s">
        <v>2713</v>
      </c>
      <c r="C35" s="173" t="s">
        <v>2714</v>
      </c>
      <c r="D35" s="17"/>
      <c r="E35" s="17"/>
      <c r="F35" s="17"/>
      <c r="G35" s="17"/>
      <c r="H35" s="17"/>
      <c r="I35" s="17"/>
      <c r="J35" s="17"/>
      <c r="K35" s="17"/>
      <c r="L35" s="17"/>
      <c r="M35" s="17"/>
      <c r="N35" s="17"/>
      <c r="O35" s="17"/>
      <c r="P35" s="17"/>
      <c r="Q35" s="17"/>
      <c r="R35" s="172"/>
    </row>
    <row r="36" spans="1:18" ht="16" thickBot="1" x14ac:dyDescent="0.25">
      <c r="A36" s="174"/>
      <c r="B36" s="175"/>
      <c r="C36" s="175"/>
      <c r="D36" s="175"/>
      <c r="E36" s="175"/>
      <c r="F36" s="175"/>
      <c r="G36" s="175"/>
      <c r="H36" s="175"/>
      <c r="I36" s="175"/>
      <c r="J36" s="175"/>
      <c r="K36" s="175"/>
      <c r="L36" s="175"/>
      <c r="M36" s="175"/>
      <c r="N36" s="175"/>
      <c r="O36" s="175"/>
      <c r="P36" s="175"/>
      <c r="Q36" s="175"/>
      <c r="R36" s="176"/>
    </row>
    <row r="37" spans="1:18" ht="16" thickTop="1" x14ac:dyDescent="0.2">
      <c r="A37" s="177"/>
      <c r="B37" s="177"/>
      <c r="C37" s="177"/>
      <c r="D37" s="177"/>
      <c r="E37" s="177"/>
      <c r="F37" s="177"/>
      <c r="G37" s="177"/>
      <c r="H37" s="177"/>
      <c r="I37" s="177"/>
      <c r="J37" s="177"/>
      <c r="K37" s="177"/>
      <c r="L37" s="177"/>
      <c r="M37" s="177"/>
      <c r="N37" s="177"/>
      <c r="O37" s="177"/>
      <c r="P37" s="177"/>
      <c r="Q37" s="177"/>
      <c r="R37" s="177"/>
    </row>
  </sheetData>
  <sheetProtection algorithmName="SHA-512" hashValue="w1I0KjP9WqkDDPzB19m7SSQOFNYLxXS+Z31fI34fgwRUEuOvAOjMyWYiRsCP33P8vVf5TmqHMylBQ2vBKDILhA==" saltValue="5TsGXzMRbNWMY4ZTkomcRA==" spinCount="100000" sheet="1" objects="1" scenarios="1" selectLockedCells="1"/>
  <mergeCells count="1">
    <mergeCell ref="B3:D3"/>
  </mergeCells>
  <hyperlinks>
    <hyperlink ref="C35" r:id="rId1" xr:uid="{4787FF0D-5983-4F92-97C5-A72BB0A0C681}"/>
    <hyperlink ref="B3:C3" location="'Verification Report'!A1" display="back to Verification Report" xr:uid="{13F77637-A11D-4959-AB44-1FDC50514DB8}"/>
  </hyperlinks>
  <pageMargins left="0.7" right="0.7" top="0.75" bottom="0.75" header="0.3" footer="0.3"/>
  <pageSetup scale="54" fitToHeight="0"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E046B-ABD8-44D2-83AA-BD83D31FC67D}">
  <sheetPr codeName="Sheet17">
    <pageSetUpPr fitToPage="1"/>
  </sheetPr>
  <dimension ref="C2:E13"/>
  <sheetViews>
    <sheetView showGridLines="0" zoomScaleNormal="100" workbookViewId="0">
      <selection activeCell="C2" sqref="C2:D2"/>
    </sheetView>
  </sheetViews>
  <sheetFormatPr baseColWidth="10" defaultColWidth="9.1640625" defaultRowHeight="15" x14ac:dyDescent="0.2"/>
  <cols>
    <col min="1" max="2" width="9.1640625" style="12"/>
    <col min="3" max="3" width="6.1640625" style="12" customWidth="1"/>
    <col min="4" max="4" width="74.33203125" style="12" customWidth="1"/>
    <col min="5" max="5" width="15.6640625" style="12" customWidth="1"/>
    <col min="6" max="16384" width="9.1640625" style="12"/>
  </cols>
  <sheetData>
    <row r="2" spans="3:5" x14ac:dyDescent="0.2">
      <c r="C2" s="446" t="s">
        <v>2700</v>
      </c>
      <c r="D2" s="448"/>
    </row>
    <row r="3" spans="3:5" ht="16" thickBot="1" x14ac:dyDescent="0.25"/>
    <row r="4" spans="3:5" ht="16" thickBot="1" x14ac:dyDescent="0.25">
      <c r="C4" s="459" t="s">
        <v>2715</v>
      </c>
      <c r="D4" s="460"/>
      <c r="E4" s="180" t="s">
        <v>2716</v>
      </c>
    </row>
    <row r="5" spans="3:5" x14ac:dyDescent="0.2">
      <c r="C5" s="181" t="s">
        <v>2221</v>
      </c>
      <c r="D5" s="182" t="s">
        <v>2717</v>
      </c>
      <c r="E5" s="183"/>
    </row>
    <row r="6" spans="3:5" ht="56" x14ac:dyDescent="0.2">
      <c r="C6" s="181" t="s">
        <v>2223</v>
      </c>
      <c r="D6" s="182" t="s">
        <v>2718</v>
      </c>
      <c r="E6" s="183"/>
    </row>
    <row r="7" spans="3:5" ht="28" x14ac:dyDescent="0.2">
      <c r="C7" s="181" t="s">
        <v>2225</v>
      </c>
      <c r="D7" s="182" t="s">
        <v>2719</v>
      </c>
      <c r="E7" s="183"/>
    </row>
    <row r="8" spans="3:5" ht="42" x14ac:dyDescent="0.2">
      <c r="C8" s="181" t="s">
        <v>2227</v>
      </c>
      <c r="D8" s="182" t="s">
        <v>2720</v>
      </c>
      <c r="E8" s="183"/>
    </row>
    <row r="9" spans="3:5" ht="28" x14ac:dyDescent="0.2">
      <c r="C9" s="181" t="s">
        <v>2229</v>
      </c>
      <c r="D9" s="182" t="s">
        <v>2721</v>
      </c>
      <c r="E9" s="183"/>
    </row>
    <row r="10" spans="3:5" ht="15" customHeight="1" x14ac:dyDescent="0.2">
      <c r="C10" s="181" t="s">
        <v>2231</v>
      </c>
      <c r="D10" s="182" t="s">
        <v>2722</v>
      </c>
      <c r="E10" s="183"/>
    </row>
    <row r="11" spans="3:5" x14ac:dyDescent="0.2">
      <c r="C11" s="181" t="s">
        <v>2233</v>
      </c>
      <c r="D11" s="182" t="s">
        <v>2723</v>
      </c>
      <c r="E11" s="183"/>
    </row>
    <row r="12" spans="3:5" ht="42" x14ac:dyDescent="0.2">
      <c r="C12" s="181" t="s">
        <v>2235</v>
      </c>
      <c r="D12" s="182" t="s">
        <v>2724</v>
      </c>
      <c r="E12" s="183"/>
    </row>
    <row r="13" spans="3:5" ht="29" thickBot="1" x14ac:dyDescent="0.25">
      <c r="C13" s="184" t="s">
        <v>2237</v>
      </c>
      <c r="D13" s="185" t="s">
        <v>2725</v>
      </c>
      <c r="E13" s="183"/>
    </row>
  </sheetData>
  <sheetProtection algorithmName="SHA-512" hashValue="1Tx+9T5YJHKw63X6IPrc/mG5PPV8uSDyEXbVi99Gl8ugAWjba7UXYsgHoy/eZsSHPK9KJLkwT4QFArXmWuo+yw==" saltValue="Xd/toQ1sUrfKmUfAIa/Zlg==" spinCount="100000" sheet="1" objects="1" scenarios="1" selectLockedCells="1"/>
  <mergeCells count="2">
    <mergeCell ref="C4:D4"/>
    <mergeCell ref="C2:D2"/>
  </mergeCells>
  <hyperlinks>
    <hyperlink ref="C2:D2" location="'Verification Report'!A1" display="back to Verification Report" xr:uid="{A8B2B826-167C-4373-8CD2-7C05A16715C3}"/>
  </hyperlinks>
  <pageMargins left="0.7" right="0.7" top="0.75" bottom="0.75" header="0.3" footer="0.3"/>
  <pageSetup scale="79"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E6134-2E72-410E-B4EE-BA85B4C0E73D}">
  <sheetPr codeName="Sheet7">
    <pageSetUpPr fitToPage="1"/>
  </sheetPr>
  <dimension ref="B2:F60"/>
  <sheetViews>
    <sheetView showGridLines="0" zoomScaleNormal="100" workbookViewId="0">
      <selection activeCell="B2" sqref="B2:C2"/>
    </sheetView>
  </sheetViews>
  <sheetFormatPr baseColWidth="10" defaultColWidth="9.1640625" defaultRowHeight="15" x14ac:dyDescent="0.2"/>
  <cols>
    <col min="1" max="1" width="9.1640625" style="153"/>
    <col min="2" max="2" width="40.5" style="153" bestFit="1" customWidth="1"/>
    <col min="3" max="3" width="9.5" style="153" bestFit="1" customWidth="1"/>
    <col min="4" max="16384" width="9.1640625" style="153"/>
  </cols>
  <sheetData>
    <row r="2" spans="2:5" x14ac:dyDescent="0.2">
      <c r="B2" s="446" t="s">
        <v>2700</v>
      </c>
      <c r="C2" s="448"/>
      <c r="D2" s="177"/>
      <c r="E2" s="177"/>
    </row>
    <row r="4" spans="2:5" x14ac:dyDescent="0.2">
      <c r="B4" s="449" t="s">
        <v>2726</v>
      </c>
      <c r="C4" s="449"/>
      <c r="D4" s="177"/>
      <c r="E4" s="177"/>
    </row>
    <row r="5" spans="2:5" ht="17" thickBot="1" x14ac:dyDescent="0.25">
      <c r="B5" s="463" t="s">
        <v>2727</v>
      </c>
      <c r="C5" s="463"/>
      <c r="D5" s="177"/>
      <c r="E5" s="177"/>
    </row>
    <row r="6" spans="2:5" ht="15" customHeight="1" thickBot="1" x14ac:dyDescent="0.25">
      <c r="B6" s="155" t="s">
        <v>2728</v>
      </c>
      <c r="C6" s="156" t="s">
        <v>2729</v>
      </c>
      <c r="D6" s="177"/>
      <c r="E6" s="177"/>
    </row>
    <row r="7" spans="2:5" ht="15" customHeight="1" thickBot="1" x14ac:dyDescent="0.25">
      <c r="B7" s="157" t="s">
        <v>2730</v>
      </c>
      <c r="C7" s="158">
        <v>50</v>
      </c>
      <c r="D7" s="177"/>
      <c r="E7" s="177"/>
    </row>
    <row r="8" spans="2:5" ht="15" customHeight="1" thickBot="1" x14ac:dyDescent="0.25">
      <c r="B8" s="157" t="s">
        <v>2731</v>
      </c>
      <c r="C8" s="158">
        <v>100</v>
      </c>
      <c r="D8" s="177"/>
      <c r="E8" s="177"/>
    </row>
    <row r="9" spans="2:5" ht="15" customHeight="1" thickBot="1" x14ac:dyDescent="0.25">
      <c r="B9" s="157" t="s">
        <v>2732</v>
      </c>
      <c r="C9" s="158">
        <v>150</v>
      </c>
      <c r="D9" s="177"/>
      <c r="E9" s="177"/>
    </row>
    <row r="10" spans="2:5" ht="15" customHeight="1" thickBot="1" x14ac:dyDescent="0.25">
      <c r="B10" s="159" t="s">
        <v>2733</v>
      </c>
      <c r="C10" s="160"/>
      <c r="D10" s="177"/>
      <c r="E10" s="177"/>
    </row>
    <row r="11" spans="2:5" ht="15" customHeight="1" thickBot="1" x14ac:dyDescent="0.25">
      <c r="B11" s="161" t="s">
        <v>2734</v>
      </c>
      <c r="C11" s="158">
        <v>400</v>
      </c>
      <c r="D11" s="177"/>
      <c r="E11" s="177"/>
    </row>
    <row r="12" spans="2:5" ht="15" customHeight="1" thickBot="1" x14ac:dyDescent="0.25">
      <c r="B12" s="161" t="s">
        <v>2735</v>
      </c>
      <c r="C12" s="158">
        <v>400</v>
      </c>
      <c r="D12" s="177"/>
      <c r="E12" s="177"/>
    </row>
    <row r="13" spans="2:5" ht="15" customHeight="1" thickBot="1" x14ac:dyDescent="0.25">
      <c r="B13" s="161" t="s">
        <v>2736</v>
      </c>
      <c r="C13" s="158">
        <v>50</v>
      </c>
      <c r="D13" s="177"/>
      <c r="E13" s="177"/>
    </row>
    <row r="14" spans="2:5" ht="15" customHeight="1" thickBot="1" x14ac:dyDescent="0.25">
      <c r="B14" s="161" t="s">
        <v>2737</v>
      </c>
      <c r="C14" s="158">
        <v>350</v>
      </c>
      <c r="D14" s="177"/>
      <c r="E14" s="177"/>
    </row>
    <row r="15" spans="2:5" ht="15" customHeight="1" thickBot="1" x14ac:dyDescent="0.25">
      <c r="B15" s="161" t="s">
        <v>2738</v>
      </c>
      <c r="C15" s="158">
        <v>350</v>
      </c>
      <c r="D15" s="177"/>
      <c r="E15" s="177"/>
    </row>
    <row r="16" spans="2:5" ht="15" customHeight="1" thickBot="1" x14ac:dyDescent="0.25">
      <c r="B16" s="161" t="s">
        <v>2739</v>
      </c>
      <c r="C16" s="158">
        <v>350</v>
      </c>
      <c r="D16" s="177"/>
      <c r="E16" s="177"/>
    </row>
    <row r="17" spans="2:3" ht="15" customHeight="1" thickBot="1" x14ac:dyDescent="0.25">
      <c r="B17" s="161" t="s">
        <v>2740</v>
      </c>
      <c r="C17" s="158">
        <v>100</v>
      </c>
    </row>
    <row r="18" spans="2:3" ht="15" customHeight="1" thickBot="1" x14ac:dyDescent="0.25">
      <c r="B18" s="161" t="s">
        <v>2741</v>
      </c>
      <c r="C18" s="158">
        <v>50</v>
      </c>
    </row>
    <row r="19" spans="2:3" ht="15" customHeight="1" thickBot="1" x14ac:dyDescent="0.25">
      <c r="B19" s="161" t="s">
        <v>2742</v>
      </c>
      <c r="C19" s="158">
        <v>150</v>
      </c>
    </row>
    <row r="20" spans="2:3" ht="15" customHeight="1" thickBot="1" x14ac:dyDescent="0.25">
      <c r="B20" s="162" t="s">
        <v>2728</v>
      </c>
      <c r="C20" s="163" t="s">
        <v>2729</v>
      </c>
    </row>
    <row r="21" spans="2:3" ht="15" customHeight="1" thickBot="1" x14ac:dyDescent="0.25">
      <c r="B21" s="161" t="s">
        <v>2743</v>
      </c>
      <c r="C21" s="158">
        <v>350</v>
      </c>
    </row>
    <row r="22" spans="2:3" ht="15" customHeight="1" thickBot="1" x14ac:dyDescent="0.25">
      <c r="B22" s="161" t="s">
        <v>2744</v>
      </c>
      <c r="C22" s="158">
        <v>350</v>
      </c>
    </row>
    <row r="23" spans="2:3" ht="15" customHeight="1" thickBot="1" x14ac:dyDescent="0.25">
      <c r="B23" s="161" t="s">
        <v>2745</v>
      </c>
      <c r="C23" s="158">
        <v>100</v>
      </c>
    </row>
    <row r="24" spans="2:3" ht="15" customHeight="1" thickBot="1" x14ac:dyDescent="0.25">
      <c r="B24" s="161" t="s">
        <v>2746</v>
      </c>
      <c r="C24" s="158">
        <v>250</v>
      </c>
    </row>
    <row r="25" spans="2:3" ht="15" customHeight="1" thickBot="1" x14ac:dyDescent="0.25">
      <c r="B25" s="161" t="s">
        <v>2747</v>
      </c>
      <c r="C25" s="158">
        <v>500</v>
      </c>
    </row>
    <row r="26" spans="2:3" ht="15" customHeight="1" thickBot="1" x14ac:dyDescent="0.25">
      <c r="B26" s="161" t="s">
        <v>2748</v>
      </c>
      <c r="C26" s="158">
        <v>420</v>
      </c>
    </row>
    <row r="27" spans="2:3" ht="15" customHeight="1" thickBot="1" x14ac:dyDescent="0.25">
      <c r="B27" s="161" t="s">
        <v>2749</v>
      </c>
      <c r="C27" s="158">
        <v>250</v>
      </c>
    </row>
    <row r="28" spans="2:3" ht="15" customHeight="1" thickBot="1" x14ac:dyDescent="0.25">
      <c r="B28" s="161" t="s">
        <v>2750</v>
      </c>
      <c r="C28" s="158" t="s">
        <v>2751</v>
      </c>
    </row>
    <row r="29" spans="2:3" ht="15" customHeight="1" thickBot="1" x14ac:dyDescent="0.25">
      <c r="B29" s="161" t="s">
        <v>2752</v>
      </c>
      <c r="C29" s="158">
        <v>450</v>
      </c>
    </row>
    <row r="30" spans="2:3" ht="15" customHeight="1" thickBot="1" x14ac:dyDescent="0.25">
      <c r="B30" s="161" t="s">
        <v>2753</v>
      </c>
      <c r="C30" s="158">
        <v>100</v>
      </c>
    </row>
    <row r="31" spans="2:3" ht="15" customHeight="1" thickBot="1" x14ac:dyDescent="0.25">
      <c r="B31" s="161" t="s">
        <v>2754</v>
      </c>
      <c r="C31" s="158">
        <v>500</v>
      </c>
    </row>
    <row r="32" spans="2:3" ht="15" customHeight="1" thickBot="1" x14ac:dyDescent="0.25">
      <c r="B32" s="161" t="s">
        <v>2755</v>
      </c>
      <c r="C32" s="158">
        <v>250</v>
      </c>
    </row>
    <row r="33" spans="2:3" ht="15" customHeight="1" thickBot="1" x14ac:dyDescent="0.25">
      <c r="B33" s="164" t="s">
        <v>2756</v>
      </c>
      <c r="C33" s="165">
        <v>420</v>
      </c>
    </row>
    <row r="34" spans="2:3" ht="15" customHeight="1" thickBot="1" x14ac:dyDescent="0.25">
      <c r="B34" s="166" t="s">
        <v>2757</v>
      </c>
      <c r="C34" s="167">
        <v>100</v>
      </c>
    </row>
    <row r="35" spans="2:3" ht="15" customHeight="1" thickBot="1" x14ac:dyDescent="0.25">
      <c r="B35" s="161" t="s">
        <v>2758</v>
      </c>
      <c r="C35" s="158">
        <v>350</v>
      </c>
    </row>
    <row r="36" spans="2:3" ht="15" customHeight="1" thickBot="1" x14ac:dyDescent="0.25">
      <c r="B36" s="161" t="s">
        <v>2759</v>
      </c>
      <c r="C36" s="158">
        <v>250</v>
      </c>
    </row>
    <row r="37" spans="2:3" ht="15" customHeight="1" thickBot="1" x14ac:dyDescent="0.25">
      <c r="B37" s="161" t="s">
        <v>2760</v>
      </c>
      <c r="C37" s="158">
        <v>50</v>
      </c>
    </row>
    <row r="38" spans="2:3" ht="15" customHeight="1" thickBot="1" x14ac:dyDescent="0.25">
      <c r="B38" s="161" t="s">
        <v>2761</v>
      </c>
      <c r="C38" s="158">
        <v>250</v>
      </c>
    </row>
    <row r="39" spans="2:3" ht="15" customHeight="1" thickBot="1" x14ac:dyDescent="0.25">
      <c r="B39" s="161" t="s">
        <v>2762</v>
      </c>
      <c r="C39" s="158">
        <v>730</v>
      </c>
    </row>
    <row r="40" spans="2:3" ht="15" customHeight="1" thickBot="1" x14ac:dyDescent="0.25">
      <c r="B40" s="161" t="s">
        <v>2763</v>
      </c>
      <c r="C40" s="158">
        <v>550</v>
      </c>
    </row>
    <row r="41" spans="2:3" ht="15" customHeight="1" thickBot="1" x14ac:dyDescent="0.25">
      <c r="B41" s="161" t="s">
        <v>2764</v>
      </c>
      <c r="C41" s="158">
        <v>100</v>
      </c>
    </row>
    <row r="42" spans="2:3" ht="15" customHeight="1" thickBot="1" x14ac:dyDescent="0.25">
      <c r="B42" s="161" t="s">
        <v>2765</v>
      </c>
      <c r="C42" s="158">
        <v>250</v>
      </c>
    </row>
    <row r="43" spans="2:3" ht="15" customHeight="1" thickBot="1" x14ac:dyDescent="0.25">
      <c r="B43" s="161" t="s">
        <v>2766</v>
      </c>
      <c r="C43" s="158">
        <v>450</v>
      </c>
    </row>
    <row r="44" spans="2:3" ht="15" customHeight="1" thickBot="1" x14ac:dyDescent="0.25">
      <c r="B44" s="161" t="s">
        <v>2767</v>
      </c>
      <c r="C44" s="158">
        <v>340</v>
      </c>
    </row>
    <row r="45" spans="2:3" ht="15" customHeight="1" thickBot="1" x14ac:dyDescent="0.25">
      <c r="B45" s="161" t="s">
        <v>2768</v>
      </c>
      <c r="C45" s="158">
        <v>100</v>
      </c>
    </row>
    <row r="46" spans="2:3" ht="15" customHeight="1" thickBot="1" x14ac:dyDescent="0.25">
      <c r="B46" s="161" t="s">
        <v>2769</v>
      </c>
      <c r="C46" s="158">
        <v>420</v>
      </c>
    </row>
    <row r="47" spans="2:3" ht="15" customHeight="1" thickBot="1" x14ac:dyDescent="0.25">
      <c r="B47" s="161" t="s">
        <v>2770</v>
      </c>
      <c r="C47" s="158">
        <v>250</v>
      </c>
    </row>
    <row r="48" spans="2:3" ht="15" customHeight="1" thickBot="1" x14ac:dyDescent="0.25">
      <c r="B48" s="161" t="s">
        <v>2771</v>
      </c>
      <c r="C48" s="158">
        <v>275</v>
      </c>
    </row>
    <row r="49" spans="2:6" ht="15" customHeight="1" thickBot="1" x14ac:dyDescent="0.25">
      <c r="B49" s="161" t="s">
        <v>2772</v>
      </c>
      <c r="C49" s="158">
        <v>350</v>
      </c>
      <c r="D49" s="177"/>
      <c r="E49" s="177"/>
      <c r="F49" s="177"/>
    </row>
    <row r="50" spans="2:6" ht="15" customHeight="1" thickBot="1" x14ac:dyDescent="0.25">
      <c r="B50" s="161" t="s">
        <v>2773</v>
      </c>
      <c r="C50" s="158">
        <v>340</v>
      </c>
      <c r="D50" s="177"/>
      <c r="E50" s="177"/>
      <c r="F50" s="177"/>
    </row>
    <row r="51" spans="2:6" x14ac:dyDescent="0.2">
      <c r="B51" s="461" t="s">
        <v>2774</v>
      </c>
      <c r="C51" s="461"/>
      <c r="D51" s="461"/>
      <c r="E51" s="461"/>
      <c r="F51" s="461"/>
    </row>
    <row r="52" spans="2:6" x14ac:dyDescent="0.2">
      <c r="B52" s="461"/>
      <c r="C52" s="461"/>
      <c r="D52" s="461"/>
      <c r="E52" s="461"/>
      <c r="F52" s="461"/>
    </row>
    <row r="53" spans="2:6" x14ac:dyDescent="0.2">
      <c r="B53" s="461" t="s">
        <v>2775</v>
      </c>
      <c r="C53" s="461"/>
      <c r="D53" s="461"/>
      <c r="E53" s="461"/>
      <c r="F53" s="461"/>
    </row>
    <row r="54" spans="2:6" x14ac:dyDescent="0.2">
      <c r="B54" s="461"/>
      <c r="C54" s="461"/>
      <c r="D54" s="461"/>
      <c r="E54" s="461"/>
      <c r="F54" s="461"/>
    </row>
    <row r="55" spans="2:6" x14ac:dyDescent="0.2">
      <c r="B55" s="461" t="s">
        <v>2776</v>
      </c>
      <c r="C55" s="461"/>
      <c r="D55" s="461"/>
      <c r="E55" s="461"/>
      <c r="F55" s="461"/>
    </row>
    <row r="56" spans="2:6" x14ac:dyDescent="0.2">
      <c r="B56" s="461"/>
      <c r="C56" s="461"/>
      <c r="D56" s="461"/>
      <c r="E56" s="461"/>
      <c r="F56" s="461"/>
    </row>
    <row r="57" spans="2:6" x14ac:dyDescent="0.2">
      <c r="B57" s="461"/>
      <c r="C57" s="461"/>
      <c r="D57" s="461"/>
      <c r="E57" s="461"/>
      <c r="F57" s="461"/>
    </row>
    <row r="58" spans="2:6" x14ac:dyDescent="0.2">
      <c r="B58" s="461" t="s">
        <v>2777</v>
      </c>
      <c r="C58" s="461"/>
      <c r="D58" s="461"/>
      <c r="E58" s="461"/>
      <c r="F58" s="461"/>
    </row>
    <row r="59" spans="2:6" x14ac:dyDescent="0.2">
      <c r="B59" s="461"/>
      <c r="C59" s="461"/>
      <c r="D59" s="461"/>
      <c r="E59" s="461"/>
      <c r="F59" s="461"/>
    </row>
    <row r="60" spans="2:6" x14ac:dyDescent="0.2">
      <c r="B60" s="462" t="s">
        <v>2778</v>
      </c>
      <c r="C60" s="462"/>
      <c r="D60" s="462"/>
      <c r="E60" s="462"/>
      <c r="F60" s="462"/>
    </row>
  </sheetData>
  <sheetProtection algorithmName="SHA-512" hashValue="vGzZWvid5vszse8Dnbopij3twXJcjXCGpsq489M5CiAzjC8TMjfzgcMDAqQbOFPlmT9FoAYf1d0xBTLfeFqi5Q==" saltValue="bvKD2OyUcSpZMLL1r/Z0qw==" spinCount="100000" sheet="1" objects="1" scenarios="1" selectLockedCells="1"/>
  <mergeCells count="8">
    <mergeCell ref="B55:F57"/>
    <mergeCell ref="B58:F59"/>
    <mergeCell ref="B60:F60"/>
    <mergeCell ref="B2:C2"/>
    <mergeCell ref="B4:C4"/>
    <mergeCell ref="B5:C5"/>
    <mergeCell ref="B51:F52"/>
    <mergeCell ref="B53:F54"/>
  </mergeCells>
  <hyperlinks>
    <hyperlink ref="B2:C2" location="'Verification Report'!A1" display="back to Verification Report" xr:uid="{A12EAADB-47D6-4EE0-987A-ED61D4611FBA}"/>
  </hyperlinks>
  <pageMargins left="0.7" right="0.7" top="0.75" bottom="0.75" header="0.3" footer="0.3"/>
  <pageSetup fitToHeight="0" orientation="portrait" r:id="rId1"/>
  <rowBreaks count="1" manualBreakCount="1">
    <brk id="19"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pageSetUpPr fitToPage="1"/>
  </sheetPr>
  <dimension ref="C2:E28"/>
  <sheetViews>
    <sheetView showGridLines="0" zoomScaleNormal="100" workbookViewId="0">
      <selection activeCell="C2" sqref="C2:D2"/>
    </sheetView>
  </sheetViews>
  <sheetFormatPr baseColWidth="10" defaultColWidth="9.1640625" defaultRowHeight="15" x14ac:dyDescent="0.2"/>
  <cols>
    <col min="1" max="2" width="9.1640625" style="150"/>
    <col min="3" max="3" width="20.6640625" style="150" customWidth="1"/>
    <col min="4" max="5" width="48.33203125" style="150" customWidth="1"/>
    <col min="6" max="16384" width="9.1640625" style="150"/>
  </cols>
  <sheetData>
    <row r="2" spans="3:5" x14ac:dyDescent="0.2">
      <c r="C2" s="446" t="s">
        <v>2700</v>
      </c>
      <c r="D2" s="448"/>
    </row>
    <row r="4" spans="3:5" x14ac:dyDescent="0.2">
      <c r="C4" s="465" t="s">
        <v>2779</v>
      </c>
      <c r="D4" s="466"/>
      <c r="E4" s="466"/>
    </row>
    <row r="5" spans="3:5" x14ac:dyDescent="0.2">
      <c r="C5" s="467"/>
      <c r="D5" s="467"/>
      <c r="E5" s="467"/>
    </row>
    <row r="6" spans="3:5" x14ac:dyDescent="0.2">
      <c r="C6" s="151" t="s">
        <v>2780</v>
      </c>
      <c r="D6" s="151" t="s">
        <v>2781</v>
      </c>
      <c r="E6" s="151" t="s">
        <v>2782</v>
      </c>
    </row>
    <row r="7" spans="3:5" ht="15.75" customHeight="1" x14ac:dyDescent="0.2">
      <c r="C7" s="468" t="s">
        <v>2783</v>
      </c>
      <c r="D7" s="152" t="s">
        <v>2784</v>
      </c>
      <c r="E7" s="468" t="s">
        <v>2785</v>
      </c>
    </row>
    <row r="8" spans="3:5" x14ac:dyDescent="0.2">
      <c r="C8" s="468"/>
      <c r="D8" s="284" t="s">
        <v>2786</v>
      </c>
      <c r="E8" s="468"/>
    </row>
    <row r="9" spans="3:5" x14ac:dyDescent="0.2">
      <c r="C9" s="468"/>
      <c r="D9" s="285" t="s">
        <v>2787</v>
      </c>
      <c r="E9" s="468"/>
    </row>
    <row r="10" spans="3:5" ht="24" customHeight="1" x14ac:dyDescent="0.2">
      <c r="C10" s="468" t="s">
        <v>2788</v>
      </c>
      <c r="D10" s="152" t="s">
        <v>2789</v>
      </c>
      <c r="E10" s="468" t="s">
        <v>2790</v>
      </c>
    </row>
    <row r="11" spans="3:5" ht="26" x14ac:dyDescent="0.2">
      <c r="C11" s="468"/>
      <c r="D11" s="285" t="s">
        <v>2791</v>
      </c>
      <c r="E11" s="468"/>
    </row>
    <row r="12" spans="3:5" ht="43.5" customHeight="1" x14ac:dyDescent="0.2">
      <c r="C12" s="468" t="s">
        <v>2792</v>
      </c>
      <c r="D12" s="469" t="s">
        <v>2793</v>
      </c>
      <c r="E12" s="152" t="s">
        <v>2794</v>
      </c>
    </row>
    <row r="13" spans="3:5" ht="23.25" customHeight="1" x14ac:dyDescent="0.2">
      <c r="C13" s="468"/>
      <c r="D13" s="469"/>
      <c r="E13" s="470" t="s">
        <v>2795</v>
      </c>
    </row>
    <row r="14" spans="3:5" ht="15" customHeight="1" x14ac:dyDescent="0.2">
      <c r="C14" s="468"/>
      <c r="D14" s="469"/>
      <c r="E14" s="471"/>
    </row>
    <row r="15" spans="3:5" ht="26" x14ac:dyDescent="0.2">
      <c r="C15" s="283" t="s">
        <v>2796</v>
      </c>
      <c r="D15" s="283" t="s">
        <v>2797</v>
      </c>
      <c r="E15" s="283"/>
    </row>
    <row r="16" spans="3:5" x14ac:dyDescent="0.2">
      <c r="C16" s="283" t="s">
        <v>2798</v>
      </c>
      <c r="D16" s="283" t="s">
        <v>2799</v>
      </c>
      <c r="E16" s="283" t="s">
        <v>2800</v>
      </c>
    </row>
    <row r="17" spans="3:5" ht="78" x14ac:dyDescent="0.2">
      <c r="C17" s="283" t="s">
        <v>2801</v>
      </c>
      <c r="D17" s="283" t="s">
        <v>2802</v>
      </c>
      <c r="E17" s="283" t="s">
        <v>2803</v>
      </c>
    </row>
    <row r="18" spans="3:5" ht="26.25" customHeight="1" x14ac:dyDescent="0.2">
      <c r="C18" s="283" t="s">
        <v>2804</v>
      </c>
      <c r="D18" s="283" t="s">
        <v>2805</v>
      </c>
      <c r="E18" s="283" t="s">
        <v>2806</v>
      </c>
    </row>
    <row r="19" spans="3:5" ht="26" x14ac:dyDescent="0.2">
      <c r="C19" s="283" t="s">
        <v>2807</v>
      </c>
      <c r="D19" s="283" t="s">
        <v>2808</v>
      </c>
      <c r="E19" s="283"/>
    </row>
    <row r="20" spans="3:5" ht="39" x14ac:dyDescent="0.2">
      <c r="C20" s="283" t="s">
        <v>2809</v>
      </c>
      <c r="D20" s="283"/>
      <c r="E20" s="283" t="s">
        <v>2810</v>
      </c>
    </row>
    <row r="21" spans="3:5" x14ac:dyDescent="0.2">
      <c r="C21" s="283" t="s">
        <v>2811</v>
      </c>
      <c r="D21" s="283" t="s">
        <v>2812</v>
      </c>
      <c r="E21" s="283"/>
    </row>
    <row r="22" spans="3:5" ht="26" x14ac:dyDescent="0.2">
      <c r="C22" s="283" t="s">
        <v>2813</v>
      </c>
      <c r="D22" s="283" t="s">
        <v>2814</v>
      </c>
      <c r="E22" s="283" t="s">
        <v>2815</v>
      </c>
    </row>
    <row r="23" spans="3:5" ht="39" x14ac:dyDescent="0.2">
      <c r="C23" s="283" t="s">
        <v>2816</v>
      </c>
      <c r="D23" s="283"/>
      <c r="E23" s="283" t="s">
        <v>2817</v>
      </c>
    </row>
    <row r="24" spans="3:5" ht="26" x14ac:dyDescent="0.2">
      <c r="C24" s="283" t="s">
        <v>2818</v>
      </c>
      <c r="D24" s="283" t="s">
        <v>2819</v>
      </c>
      <c r="E24" s="283" t="s">
        <v>2820</v>
      </c>
    </row>
    <row r="25" spans="3:5" ht="26" x14ac:dyDescent="0.2">
      <c r="C25" s="283" t="s">
        <v>2821</v>
      </c>
      <c r="D25" s="283" t="s">
        <v>2822</v>
      </c>
      <c r="E25" s="283"/>
    </row>
    <row r="26" spans="3:5" ht="26" x14ac:dyDescent="0.2">
      <c r="C26" s="283" t="s">
        <v>2823</v>
      </c>
      <c r="D26" s="283" t="s">
        <v>2824</v>
      </c>
      <c r="E26" s="283"/>
    </row>
    <row r="27" spans="3:5" ht="52" x14ac:dyDescent="0.2">
      <c r="C27" s="283" t="s">
        <v>2825</v>
      </c>
      <c r="D27" s="283" t="s">
        <v>2826</v>
      </c>
      <c r="E27" s="283"/>
    </row>
    <row r="28" spans="3:5" x14ac:dyDescent="0.2">
      <c r="C28" s="464" t="s">
        <v>2827</v>
      </c>
      <c r="D28" s="464"/>
      <c r="E28" s="464"/>
    </row>
  </sheetData>
  <sheetProtection algorithmName="SHA-512" hashValue="wQJ2tsmhogQGsWFvrXh1Qe3qPTUqtGfZCzqSxCd1bXifhyD+FKoilYCJXZlhM0GbrBQmHxaIEBl6yVdiAMmhRA==" saltValue="utZXaloGuZIpDOBI/Nr2Ew==" spinCount="100000" sheet="1" objects="1" scenarios="1" selectLockedCells="1"/>
  <mergeCells count="10">
    <mergeCell ref="C28:E28"/>
    <mergeCell ref="C2:D2"/>
    <mergeCell ref="C4:E5"/>
    <mergeCell ref="C7:C9"/>
    <mergeCell ref="E7:E9"/>
    <mergeCell ref="C10:C11"/>
    <mergeCell ref="E10:E11"/>
    <mergeCell ref="C12:C14"/>
    <mergeCell ref="D12:D14"/>
    <mergeCell ref="E13:E14"/>
  </mergeCells>
  <hyperlinks>
    <hyperlink ref="C2:D2" location="'Verification Report'!A1" display="back to Verification Report" xr:uid="{00000000-0004-0000-0F00-000000000000}"/>
  </hyperlinks>
  <pageMargins left="0.7" right="0.7" top="0.75" bottom="0.75" header="0.3" footer="0.3"/>
  <pageSetup scale="66" fitToHeight="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pageSetUpPr fitToPage="1"/>
  </sheetPr>
  <dimension ref="C2:M28"/>
  <sheetViews>
    <sheetView showGridLines="0" zoomScaleNormal="100" workbookViewId="0">
      <selection activeCell="C2" sqref="C2:E2"/>
    </sheetView>
  </sheetViews>
  <sheetFormatPr baseColWidth="10" defaultColWidth="9.1640625" defaultRowHeight="15" x14ac:dyDescent="0.2"/>
  <cols>
    <col min="1" max="16384" width="9.1640625" style="12"/>
  </cols>
  <sheetData>
    <row r="2" spans="3:13" x14ac:dyDescent="0.2">
      <c r="C2" s="446" t="s">
        <v>2700</v>
      </c>
      <c r="D2" s="447"/>
      <c r="E2" s="448"/>
    </row>
    <row r="4" spans="3:13" x14ac:dyDescent="0.2">
      <c r="C4" s="475" t="s">
        <v>2828</v>
      </c>
      <c r="D4" s="475"/>
      <c r="E4" s="475"/>
      <c r="F4" s="475"/>
      <c r="G4" s="475"/>
      <c r="H4" s="475"/>
      <c r="I4" s="475"/>
      <c r="J4" s="475"/>
      <c r="K4" s="475"/>
      <c r="L4" s="475"/>
      <c r="M4" s="475"/>
    </row>
    <row r="5" spans="3:13" ht="16" thickBot="1" x14ac:dyDescent="0.25">
      <c r="C5" s="476" t="s">
        <v>2829</v>
      </c>
      <c r="D5" s="476"/>
      <c r="E5" s="476"/>
      <c r="F5" s="476"/>
      <c r="G5" s="476"/>
      <c r="H5" s="476"/>
      <c r="I5" s="476"/>
      <c r="J5" s="476"/>
      <c r="K5" s="476"/>
      <c r="L5" s="476"/>
      <c r="M5" s="476"/>
    </row>
    <row r="6" spans="3:13" ht="29" x14ac:dyDescent="0.2">
      <c r="C6" s="477" t="s">
        <v>2830</v>
      </c>
      <c r="D6" s="480" t="s">
        <v>2831</v>
      </c>
      <c r="E6" s="130" t="s">
        <v>2832</v>
      </c>
      <c r="F6" s="480" t="s">
        <v>2833</v>
      </c>
      <c r="G6" s="130" t="s">
        <v>2834</v>
      </c>
      <c r="H6" s="130" t="s">
        <v>2835</v>
      </c>
      <c r="I6" s="130" t="s">
        <v>2836</v>
      </c>
      <c r="J6" s="130" t="s">
        <v>2837</v>
      </c>
      <c r="K6" s="130" t="s">
        <v>2838</v>
      </c>
      <c r="L6" s="130" t="s">
        <v>2839</v>
      </c>
      <c r="M6" s="131" t="s">
        <v>2840</v>
      </c>
    </row>
    <row r="7" spans="3:13" x14ac:dyDescent="0.2">
      <c r="C7" s="478"/>
      <c r="D7" s="481"/>
      <c r="E7" s="140" t="s">
        <v>2841</v>
      </c>
      <c r="F7" s="481"/>
      <c r="G7" s="140" t="s">
        <v>2842</v>
      </c>
      <c r="H7" s="140" t="s">
        <v>2843</v>
      </c>
      <c r="I7" s="140" t="s">
        <v>2842</v>
      </c>
      <c r="J7" s="140" t="s">
        <v>2843</v>
      </c>
      <c r="K7" s="140" t="s">
        <v>2843</v>
      </c>
      <c r="L7" s="140" t="s">
        <v>2844</v>
      </c>
      <c r="M7" s="141" t="s">
        <v>2843</v>
      </c>
    </row>
    <row r="8" spans="3:13" ht="16" thickBot="1" x14ac:dyDescent="0.25">
      <c r="C8" s="479"/>
      <c r="D8" s="482"/>
      <c r="E8" s="119"/>
      <c r="F8" s="482"/>
      <c r="G8" s="119"/>
      <c r="H8" s="119"/>
      <c r="I8" s="119"/>
      <c r="J8" s="119"/>
      <c r="K8" s="119"/>
      <c r="L8" s="132" t="s">
        <v>2845</v>
      </c>
      <c r="M8" s="142"/>
    </row>
    <row r="9" spans="3:13" ht="16" thickBot="1" x14ac:dyDescent="0.25">
      <c r="C9" s="134">
        <v>1</v>
      </c>
      <c r="D9" s="143" t="s">
        <v>2846</v>
      </c>
      <c r="E9" s="143">
        <v>0.75</v>
      </c>
      <c r="F9" s="143">
        <v>0.25</v>
      </c>
      <c r="G9" s="143">
        <v>30</v>
      </c>
      <c r="H9" s="143">
        <v>13</v>
      </c>
      <c r="I9" s="144">
        <v>0.75</v>
      </c>
      <c r="J9" s="143">
        <v>13</v>
      </c>
      <c r="K9" s="143">
        <v>0</v>
      </c>
      <c r="L9" s="143">
        <v>0</v>
      </c>
      <c r="M9" s="145">
        <v>0</v>
      </c>
    </row>
    <row r="10" spans="3:13" ht="16" thickBot="1" x14ac:dyDescent="0.25">
      <c r="C10" s="134">
        <v>2</v>
      </c>
      <c r="D10" s="143">
        <v>0.4</v>
      </c>
      <c r="E10" s="143">
        <v>0.65</v>
      </c>
      <c r="F10" s="143">
        <v>0.25</v>
      </c>
      <c r="G10" s="143">
        <v>38</v>
      </c>
      <c r="H10" s="143">
        <v>13</v>
      </c>
      <c r="I10" s="144">
        <v>0.66666666666666663</v>
      </c>
      <c r="J10" s="143">
        <v>13</v>
      </c>
      <c r="K10" s="143">
        <v>0</v>
      </c>
      <c r="L10" s="143">
        <v>0</v>
      </c>
      <c r="M10" s="145">
        <v>0</v>
      </c>
    </row>
    <row r="11" spans="3:13" ht="16" thickBot="1" x14ac:dyDescent="0.25">
      <c r="C11" s="134">
        <v>3</v>
      </c>
      <c r="D11" s="143">
        <v>0.32</v>
      </c>
      <c r="E11" s="143">
        <v>0.55000000000000004</v>
      </c>
      <c r="F11" s="143">
        <v>0.25</v>
      </c>
      <c r="G11" s="143">
        <v>38</v>
      </c>
      <c r="H11" s="143" t="s">
        <v>2847</v>
      </c>
      <c r="I11" s="146" t="s">
        <v>2848</v>
      </c>
      <c r="J11" s="143">
        <v>19</v>
      </c>
      <c r="K11" s="143" t="s">
        <v>2849</v>
      </c>
      <c r="L11" s="143">
        <v>0</v>
      </c>
      <c r="M11" s="147" t="s">
        <v>2850</v>
      </c>
    </row>
    <row r="12" spans="3:13" ht="25" thickBot="1" x14ac:dyDescent="0.25">
      <c r="C12" s="134" t="s">
        <v>2851</v>
      </c>
      <c r="D12" s="143">
        <v>0.32</v>
      </c>
      <c r="E12" s="143">
        <v>0.55000000000000004</v>
      </c>
      <c r="F12" s="143">
        <v>0.4</v>
      </c>
      <c r="G12" s="143">
        <v>49</v>
      </c>
      <c r="H12" s="143" t="s">
        <v>2852</v>
      </c>
      <c r="I12" s="146" t="s">
        <v>2848</v>
      </c>
      <c r="J12" s="143">
        <v>19</v>
      </c>
      <c r="K12" s="146" t="s">
        <v>2853</v>
      </c>
      <c r="L12" s="143" t="s">
        <v>2854</v>
      </c>
      <c r="M12" s="147" t="s">
        <v>2853</v>
      </c>
    </row>
    <row r="13" spans="3:13" ht="16" thickBot="1" x14ac:dyDescent="0.25">
      <c r="C13" s="134" t="s">
        <v>2855</v>
      </c>
      <c r="D13" s="143">
        <v>0.3</v>
      </c>
      <c r="E13" s="143">
        <v>0.55000000000000004</v>
      </c>
      <c r="F13" s="143" t="s">
        <v>2846</v>
      </c>
      <c r="G13" s="143">
        <v>49</v>
      </c>
      <c r="H13" s="143" t="s">
        <v>2847</v>
      </c>
      <c r="I13" s="143" t="s">
        <v>2856</v>
      </c>
      <c r="J13" s="143" t="s">
        <v>2857</v>
      </c>
      <c r="K13" s="143" t="s">
        <v>2858</v>
      </c>
      <c r="L13" s="143" t="s">
        <v>2854</v>
      </c>
      <c r="M13" s="145" t="s">
        <v>2858</v>
      </c>
    </row>
    <row r="14" spans="3:13" ht="26" thickBot="1" x14ac:dyDescent="0.25">
      <c r="C14" s="134">
        <v>6</v>
      </c>
      <c r="D14" s="143">
        <v>0.3</v>
      </c>
      <c r="E14" s="143">
        <v>0.55000000000000004</v>
      </c>
      <c r="F14" s="143" t="s">
        <v>2846</v>
      </c>
      <c r="G14" s="143">
        <v>49</v>
      </c>
      <c r="H14" s="143" t="s">
        <v>2859</v>
      </c>
      <c r="I14" s="143" t="s">
        <v>2860</v>
      </c>
      <c r="J14" s="143" t="s">
        <v>2857</v>
      </c>
      <c r="K14" s="143" t="s">
        <v>2858</v>
      </c>
      <c r="L14" s="143" t="s">
        <v>2861</v>
      </c>
      <c r="M14" s="145" t="s">
        <v>2858</v>
      </c>
    </row>
    <row r="15" spans="3:13" ht="26" thickBot="1" x14ac:dyDescent="0.25">
      <c r="C15" s="137" t="s">
        <v>2862</v>
      </c>
      <c r="D15" s="148">
        <v>0.3</v>
      </c>
      <c r="E15" s="148">
        <v>0.55000000000000004</v>
      </c>
      <c r="F15" s="148" t="s">
        <v>2846</v>
      </c>
      <c r="G15" s="148">
        <v>49</v>
      </c>
      <c r="H15" s="148" t="s">
        <v>2859</v>
      </c>
      <c r="I15" s="148" t="s">
        <v>2863</v>
      </c>
      <c r="J15" s="148" t="s">
        <v>2864</v>
      </c>
      <c r="K15" s="148" t="s">
        <v>2858</v>
      </c>
      <c r="L15" s="148" t="s">
        <v>2861</v>
      </c>
      <c r="M15" s="149" t="s">
        <v>2858</v>
      </c>
    </row>
    <row r="16" spans="3:13" x14ac:dyDescent="0.2">
      <c r="C16" s="483" t="s">
        <v>2865</v>
      </c>
      <c r="D16" s="483"/>
      <c r="E16" s="483"/>
      <c r="F16" s="483"/>
      <c r="G16" s="483"/>
      <c r="H16" s="483"/>
      <c r="I16" s="483"/>
      <c r="J16" s="483"/>
      <c r="K16" s="483"/>
      <c r="L16" s="483"/>
      <c r="M16" s="483"/>
    </row>
    <row r="17" spans="3:13" x14ac:dyDescent="0.2">
      <c r="C17" s="474" t="s">
        <v>2866</v>
      </c>
      <c r="D17" s="474"/>
      <c r="E17" s="474"/>
      <c r="F17" s="474"/>
      <c r="G17" s="474"/>
      <c r="H17" s="474"/>
      <c r="I17" s="474"/>
      <c r="J17" s="474"/>
      <c r="K17" s="474"/>
      <c r="L17" s="474"/>
      <c r="M17" s="474"/>
    </row>
    <row r="18" spans="3:13" ht="22.5" customHeight="1" x14ac:dyDescent="0.2">
      <c r="C18" s="472" t="s">
        <v>2867</v>
      </c>
      <c r="D18" s="472"/>
      <c r="E18" s="472"/>
      <c r="F18" s="472"/>
      <c r="G18" s="472"/>
      <c r="H18" s="472"/>
      <c r="I18" s="472"/>
      <c r="J18" s="472"/>
      <c r="K18" s="472"/>
      <c r="L18" s="472"/>
      <c r="M18" s="472"/>
    </row>
    <row r="19" spans="3:13" x14ac:dyDescent="0.2">
      <c r="C19" s="472" t="s">
        <v>2868</v>
      </c>
      <c r="D19" s="472"/>
      <c r="E19" s="472"/>
      <c r="F19" s="472"/>
      <c r="G19" s="472"/>
      <c r="H19" s="472"/>
      <c r="I19" s="472"/>
      <c r="J19" s="472"/>
      <c r="K19" s="472"/>
      <c r="L19" s="472"/>
      <c r="M19" s="472"/>
    </row>
    <row r="20" spans="3:13" ht="22.5" customHeight="1" x14ac:dyDescent="0.2">
      <c r="C20" s="472" t="s">
        <v>2869</v>
      </c>
      <c r="D20" s="472"/>
      <c r="E20" s="472"/>
      <c r="F20" s="472"/>
      <c r="G20" s="472"/>
      <c r="H20" s="472"/>
      <c r="I20" s="472"/>
      <c r="J20" s="472"/>
      <c r="K20" s="472"/>
      <c r="L20" s="472"/>
      <c r="M20" s="472"/>
    </row>
    <row r="21" spans="3:13" ht="45" customHeight="1" x14ac:dyDescent="0.2">
      <c r="C21" s="472" t="s">
        <v>2870</v>
      </c>
      <c r="D21" s="472"/>
      <c r="E21" s="472"/>
      <c r="F21" s="472"/>
      <c r="G21" s="472"/>
      <c r="H21" s="472"/>
      <c r="I21" s="472"/>
      <c r="J21" s="472"/>
      <c r="K21" s="472"/>
      <c r="L21" s="472"/>
      <c r="M21" s="472"/>
    </row>
    <row r="22" spans="3:13" ht="22.5" customHeight="1" x14ac:dyDescent="0.2">
      <c r="C22" s="472" t="s">
        <v>2871</v>
      </c>
      <c r="D22" s="472"/>
      <c r="E22" s="472"/>
      <c r="F22" s="472"/>
      <c r="G22" s="472"/>
      <c r="H22" s="472"/>
      <c r="I22" s="472"/>
      <c r="J22" s="472"/>
      <c r="K22" s="472"/>
      <c r="L22" s="472"/>
      <c r="M22" s="472"/>
    </row>
    <row r="23" spans="3:13" x14ac:dyDescent="0.2">
      <c r="C23" s="472" t="s">
        <v>2872</v>
      </c>
      <c r="D23" s="472"/>
      <c r="E23" s="472"/>
      <c r="F23" s="472"/>
      <c r="G23" s="472"/>
      <c r="H23" s="472"/>
      <c r="I23" s="472"/>
      <c r="J23" s="472"/>
      <c r="K23" s="472"/>
      <c r="L23" s="472"/>
      <c r="M23" s="472"/>
    </row>
    <row r="24" spans="3:13" x14ac:dyDescent="0.2">
      <c r="C24" s="472" t="s">
        <v>2873</v>
      </c>
      <c r="D24" s="472"/>
      <c r="E24" s="472"/>
      <c r="F24" s="472"/>
      <c r="G24" s="472"/>
      <c r="H24" s="472"/>
      <c r="I24" s="472"/>
      <c r="J24" s="472"/>
      <c r="K24" s="472"/>
      <c r="L24" s="472"/>
      <c r="M24" s="472"/>
    </row>
    <row r="25" spans="3:13" x14ac:dyDescent="0.2">
      <c r="C25" s="472" t="s">
        <v>2874</v>
      </c>
      <c r="D25" s="472"/>
      <c r="E25" s="472"/>
      <c r="F25" s="472"/>
      <c r="G25" s="472"/>
      <c r="H25" s="472"/>
      <c r="I25" s="472"/>
      <c r="J25" s="472"/>
      <c r="K25" s="472"/>
      <c r="L25" s="472"/>
      <c r="M25" s="472"/>
    </row>
    <row r="26" spans="3:13" ht="22.5" customHeight="1" x14ac:dyDescent="0.2">
      <c r="C26" s="472" t="s">
        <v>2875</v>
      </c>
      <c r="D26" s="472"/>
      <c r="E26" s="472"/>
      <c r="F26" s="472"/>
      <c r="G26" s="472"/>
      <c r="H26" s="472"/>
      <c r="I26" s="472"/>
      <c r="J26" s="472"/>
      <c r="K26" s="472"/>
      <c r="L26" s="472"/>
      <c r="M26" s="472"/>
    </row>
    <row r="27" spans="3:13" ht="22.5" customHeight="1" x14ac:dyDescent="0.2">
      <c r="C27" s="473" t="s">
        <v>2876</v>
      </c>
      <c r="D27" s="473"/>
      <c r="E27" s="473"/>
      <c r="F27" s="473"/>
      <c r="G27" s="473"/>
      <c r="H27" s="473"/>
      <c r="I27" s="473"/>
      <c r="J27" s="473"/>
      <c r="K27" s="473"/>
      <c r="L27" s="473"/>
      <c r="M27" s="473"/>
    </row>
    <row r="28" spans="3:13" x14ac:dyDescent="0.2">
      <c r="C28" s="129"/>
      <c r="D28" s="129"/>
      <c r="E28" s="129"/>
      <c r="F28" s="129"/>
      <c r="G28" s="129"/>
      <c r="H28" s="129"/>
      <c r="I28" s="129"/>
      <c r="J28" s="129"/>
      <c r="K28" s="129"/>
      <c r="L28" s="129"/>
      <c r="M28" s="129"/>
    </row>
  </sheetData>
  <sheetProtection algorithmName="SHA-512" hashValue="TuQruBWQOnEZTwgqmDzKh2jvQkp6kQ59eqBMPFA0jMBuy+Fin9li5spqCJNPbPhWrgP/wNkiGd4eZwcrwf9chQ==" saltValue="/UWjHvAqMpGcbE3X2TmE6Q==" spinCount="100000" sheet="1" objects="1" scenarios="1" selectLockedCells="1"/>
  <mergeCells count="18">
    <mergeCell ref="C21:M21"/>
    <mergeCell ref="C22:M22"/>
    <mergeCell ref="C4:M4"/>
    <mergeCell ref="C5:M5"/>
    <mergeCell ref="C6:C8"/>
    <mergeCell ref="D6:D8"/>
    <mergeCell ref="F6:F8"/>
    <mergeCell ref="C16:M16"/>
    <mergeCell ref="C2:E2"/>
    <mergeCell ref="C17:M17"/>
    <mergeCell ref="C18:M18"/>
    <mergeCell ref="C19:M19"/>
    <mergeCell ref="C20:M20"/>
    <mergeCell ref="C23:M23"/>
    <mergeCell ref="C24:M24"/>
    <mergeCell ref="C25:M25"/>
    <mergeCell ref="C26:M26"/>
    <mergeCell ref="C27:M27"/>
  </mergeCells>
  <hyperlinks>
    <hyperlink ref="C2:D2" location="'Verification Report'!A1" display="back to Verification Report" xr:uid="{00000000-0004-0000-1000-000000000000}"/>
    <hyperlink ref="C2:E2" location="'Verification Report'!A1" display="back to Verification Report" xr:uid="{00000000-0004-0000-1000-000001000000}"/>
  </hyperlinks>
  <pageMargins left="0.7" right="0.7" top="0.75" bottom="0.75" header="0.3" footer="0.3"/>
  <pageSetup scale="76" fitToHeight="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0">
    <pageSetUpPr fitToPage="1"/>
  </sheetPr>
  <dimension ref="C2:K18"/>
  <sheetViews>
    <sheetView showGridLines="0" zoomScaleNormal="100" workbookViewId="0">
      <selection activeCell="C2" sqref="C2:E2"/>
    </sheetView>
  </sheetViews>
  <sheetFormatPr baseColWidth="10" defaultColWidth="9.1640625" defaultRowHeight="15" x14ac:dyDescent="0.2"/>
  <cols>
    <col min="1" max="16384" width="9.1640625" style="12"/>
  </cols>
  <sheetData>
    <row r="2" spans="3:11" x14ac:dyDescent="0.2">
      <c r="C2" s="446" t="s">
        <v>2700</v>
      </c>
      <c r="D2" s="447"/>
      <c r="E2" s="448"/>
    </row>
    <row r="4" spans="3:11" x14ac:dyDescent="0.2">
      <c r="C4" s="475" t="s">
        <v>2877</v>
      </c>
      <c r="D4" s="475"/>
      <c r="E4" s="475"/>
      <c r="F4" s="475"/>
      <c r="G4" s="475"/>
      <c r="H4" s="475"/>
      <c r="I4" s="475"/>
      <c r="J4" s="475"/>
      <c r="K4" s="475"/>
    </row>
    <row r="5" spans="3:11" ht="16" thickBot="1" x14ac:dyDescent="0.25">
      <c r="C5" s="476" t="s">
        <v>2878</v>
      </c>
      <c r="D5" s="476"/>
      <c r="E5" s="476"/>
      <c r="F5" s="476"/>
      <c r="G5" s="476"/>
      <c r="H5" s="476"/>
      <c r="I5" s="476"/>
      <c r="J5" s="476"/>
      <c r="K5" s="476"/>
    </row>
    <row r="6" spans="3:11" ht="24" x14ac:dyDescent="0.2">
      <c r="C6" s="477" t="s">
        <v>2830</v>
      </c>
      <c r="D6" s="480" t="s">
        <v>2879</v>
      </c>
      <c r="E6" s="130" t="s">
        <v>2880</v>
      </c>
      <c r="F6" s="480" t="s">
        <v>2881</v>
      </c>
      <c r="G6" s="130" t="s">
        <v>2882</v>
      </c>
      <c r="H6" s="130" t="s">
        <v>2836</v>
      </c>
      <c r="I6" s="130" t="s">
        <v>2837</v>
      </c>
      <c r="J6" s="130" t="s">
        <v>2883</v>
      </c>
      <c r="K6" s="131" t="s">
        <v>2884</v>
      </c>
    </row>
    <row r="7" spans="3:11" ht="18" thickBot="1" x14ac:dyDescent="0.25">
      <c r="C7" s="479"/>
      <c r="D7" s="482"/>
      <c r="E7" s="132" t="s">
        <v>2841</v>
      </c>
      <c r="F7" s="482"/>
      <c r="G7" s="132" t="s">
        <v>2841</v>
      </c>
      <c r="H7" s="132" t="s">
        <v>2885</v>
      </c>
      <c r="I7" s="132" t="s">
        <v>2841</v>
      </c>
      <c r="J7" s="132" t="s">
        <v>2841</v>
      </c>
      <c r="K7" s="133" t="s">
        <v>2841</v>
      </c>
    </row>
    <row r="8" spans="3:11" ht="16" thickBot="1" x14ac:dyDescent="0.25">
      <c r="C8" s="134">
        <v>1</v>
      </c>
      <c r="D8" s="135">
        <v>0.5</v>
      </c>
      <c r="E8" s="135">
        <v>0.75</v>
      </c>
      <c r="F8" s="135">
        <v>3.5000000000000003E-2</v>
      </c>
      <c r="G8" s="135">
        <v>8.4000000000000005E-2</v>
      </c>
      <c r="H8" s="135">
        <v>0.19700000000000001</v>
      </c>
      <c r="I8" s="135">
        <v>6.4000000000000001E-2</v>
      </c>
      <c r="J8" s="135">
        <v>0.36</v>
      </c>
      <c r="K8" s="136">
        <v>0.47699999999999998</v>
      </c>
    </row>
    <row r="9" spans="3:11" ht="16" thickBot="1" x14ac:dyDescent="0.25">
      <c r="C9" s="134">
        <v>2</v>
      </c>
      <c r="D9" s="135">
        <v>0.4</v>
      </c>
      <c r="E9" s="135">
        <v>0.65</v>
      </c>
      <c r="F9" s="135">
        <v>0.03</v>
      </c>
      <c r="G9" s="135">
        <v>8.4000000000000005E-2</v>
      </c>
      <c r="H9" s="135">
        <v>0.16500000000000001</v>
      </c>
      <c r="I9" s="135">
        <v>6.4000000000000001E-2</v>
      </c>
      <c r="J9" s="135">
        <v>0.36</v>
      </c>
      <c r="K9" s="136">
        <v>0.47699999999999998</v>
      </c>
    </row>
    <row r="10" spans="3:11" ht="16" thickBot="1" x14ac:dyDescent="0.25">
      <c r="C10" s="134">
        <v>3</v>
      </c>
      <c r="D10" s="135">
        <v>0.32</v>
      </c>
      <c r="E10" s="135">
        <v>0.55000000000000004</v>
      </c>
      <c r="F10" s="135">
        <v>0.03</v>
      </c>
      <c r="G10" s="135">
        <v>0.06</v>
      </c>
      <c r="H10" s="135">
        <v>9.8000000000000004E-2</v>
      </c>
      <c r="I10" s="135">
        <v>4.7E-2</v>
      </c>
      <c r="J10" s="135" t="s">
        <v>2886</v>
      </c>
      <c r="K10" s="136">
        <v>0.13600000000000001</v>
      </c>
    </row>
    <row r="11" spans="3:11" ht="25" thickBot="1" x14ac:dyDescent="0.25">
      <c r="C11" s="134" t="s">
        <v>2851</v>
      </c>
      <c r="D11" s="135">
        <v>0.32</v>
      </c>
      <c r="E11" s="135">
        <v>0.55000000000000004</v>
      </c>
      <c r="F11" s="135">
        <v>2.5999999999999999E-2</v>
      </c>
      <c r="G11" s="135">
        <v>0.06</v>
      </c>
      <c r="H11" s="135">
        <v>9.8000000000000004E-2</v>
      </c>
      <c r="I11" s="135">
        <v>4.7E-2</v>
      </c>
      <c r="J11" s="135">
        <v>5.8999999999999997E-2</v>
      </c>
      <c r="K11" s="136">
        <v>6.5000000000000002E-2</v>
      </c>
    </row>
    <row r="12" spans="3:11" ht="16" thickBot="1" x14ac:dyDescent="0.25">
      <c r="C12" s="134" t="s">
        <v>2855</v>
      </c>
      <c r="D12" s="135">
        <v>0.3</v>
      </c>
      <c r="E12" s="135">
        <v>0.55000000000000004</v>
      </c>
      <c r="F12" s="135">
        <v>2.5999999999999999E-2</v>
      </c>
      <c r="G12" s="135">
        <v>0.06</v>
      </c>
      <c r="H12" s="135">
        <v>8.2000000000000003E-2</v>
      </c>
      <c r="I12" s="135">
        <v>3.3000000000000002E-2</v>
      </c>
      <c r="J12" s="135">
        <v>0.05</v>
      </c>
      <c r="K12" s="136">
        <v>5.5E-2</v>
      </c>
    </row>
    <row r="13" spans="3:11" ht="16" thickBot="1" x14ac:dyDescent="0.25">
      <c r="C13" s="134">
        <v>6</v>
      </c>
      <c r="D13" s="135">
        <v>0.3</v>
      </c>
      <c r="E13" s="135">
        <v>0.55000000000000004</v>
      </c>
      <c r="F13" s="135">
        <v>2.5999999999999999E-2</v>
      </c>
      <c r="G13" s="135">
        <v>4.4999999999999998E-2</v>
      </c>
      <c r="H13" s="135">
        <v>0.06</v>
      </c>
      <c r="I13" s="135">
        <v>3.3000000000000002E-2</v>
      </c>
      <c r="J13" s="135">
        <v>0.05</v>
      </c>
      <c r="K13" s="136">
        <v>5.5E-2</v>
      </c>
    </row>
    <row r="14" spans="3:11" ht="16" thickBot="1" x14ac:dyDescent="0.25">
      <c r="C14" s="137" t="s">
        <v>2862</v>
      </c>
      <c r="D14" s="138">
        <v>0.3</v>
      </c>
      <c r="E14" s="138">
        <v>0.55000000000000004</v>
      </c>
      <c r="F14" s="138">
        <v>2.5999999999999999E-2</v>
      </c>
      <c r="G14" s="138">
        <v>4.4999999999999998E-2</v>
      </c>
      <c r="H14" s="138">
        <v>5.7000000000000002E-2</v>
      </c>
      <c r="I14" s="138">
        <v>2.8000000000000001E-2</v>
      </c>
      <c r="J14" s="138">
        <v>0.05</v>
      </c>
      <c r="K14" s="139">
        <v>5.5E-2</v>
      </c>
    </row>
    <row r="15" spans="3:11" x14ac:dyDescent="0.2">
      <c r="C15" s="484" t="s">
        <v>2887</v>
      </c>
      <c r="D15" s="484"/>
      <c r="E15" s="484"/>
      <c r="F15" s="484"/>
      <c r="G15" s="484"/>
      <c r="H15" s="484"/>
      <c r="I15" s="484"/>
      <c r="J15" s="484"/>
      <c r="K15" s="484"/>
    </row>
    <row r="16" spans="3:11" ht="33.75" customHeight="1" x14ac:dyDescent="0.2">
      <c r="C16" s="484" t="s">
        <v>2888</v>
      </c>
      <c r="D16" s="484"/>
      <c r="E16" s="484"/>
      <c r="F16" s="484"/>
      <c r="G16" s="484"/>
      <c r="H16" s="484"/>
      <c r="I16" s="484"/>
      <c r="J16" s="484"/>
      <c r="K16" s="484"/>
    </row>
    <row r="17" spans="3:11" x14ac:dyDescent="0.2">
      <c r="C17" s="129"/>
      <c r="D17" s="129"/>
      <c r="E17" s="129"/>
      <c r="F17" s="129"/>
      <c r="G17" s="129"/>
      <c r="H17" s="129"/>
      <c r="I17" s="129"/>
      <c r="J17" s="129"/>
      <c r="K17" s="129"/>
    </row>
    <row r="18" spans="3:11" x14ac:dyDescent="0.2">
      <c r="C18" s="129"/>
      <c r="D18" s="129"/>
      <c r="E18" s="129"/>
      <c r="F18" s="129"/>
      <c r="G18" s="129"/>
      <c r="H18" s="129"/>
      <c r="I18" s="129"/>
      <c r="J18" s="129"/>
      <c r="K18" s="129"/>
    </row>
  </sheetData>
  <sheetProtection algorithmName="SHA-512" hashValue="FN8Amd85U8+vTw4IZdDBHlsblsMiSKfSXBfYisT9uVP0k/RGLaJkmoLoreuuTpnoY/YfgiIs0RM9nfpBTzCKig==" saltValue="RBNTXeVIvIjO1LhaAr9Pbw==" spinCount="100000" sheet="1" objects="1" scenarios="1" selectLockedCells="1"/>
  <mergeCells count="8">
    <mergeCell ref="C16:K16"/>
    <mergeCell ref="C2:E2"/>
    <mergeCell ref="C4:K4"/>
    <mergeCell ref="C5:K5"/>
    <mergeCell ref="C6:C7"/>
    <mergeCell ref="D6:D7"/>
    <mergeCell ref="F6:F7"/>
    <mergeCell ref="C15:K15"/>
  </mergeCells>
  <hyperlinks>
    <hyperlink ref="C2:D2" location="'Verification Report'!A1" display="back to Verification Report" xr:uid="{00000000-0004-0000-1100-000000000000}"/>
    <hyperlink ref="C2:E2" location="'Verification Report'!A1" display="back to Verification Report" xr:uid="{00000000-0004-0000-1100-000001000000}"/>
  </hyperlinks>
  <pageMargins left="0.7" right="0.7" top="0.75" bottom="0.75" header="0.3" footer="0.3"/>
  <pageSetup scale="89" fitToHeight="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6">
    <pageSetUpPr fitToPage="1"/>
  </sheetPr>
  <dimension ref="C2:K25"/>
  <sheetViews>
    <sheetView showGridLines="0" zoomScaleNormal="100" workbookViewId="0">
      <selection activeCell="C2" sqref="C2:E2"/>
    </sheetView>
  </sheetViews>
  <sheetFormatPr baseColWidth="10" defaultColWidth="9.1640625" defaultRowHeight="15" x14ac:dyDescent="0.2"/>
  <cols>
    <col min="1" max="16384" width="9.1640625" style="12"/>
  </cols>
  <sheetData>
    <row r="2" spans="3:11" x14ac:dyDescent="0.2">
      <c r="C2" s="446" t="s">
        <v>2700</v>
      </c>
      <c r="D2" s="447"/>
      <c r="E2" s="448"/>
    </row>
    <row r="4" spans="3:11" ht="15" customHeight="1" x14ac:dyDescent="0.2">
      <c r="C4" s="485" t="s">
        <v>2889</v>
      </c>
      <c r="D4" s="485"/>
      <c r="E4" s="485"/>
      <c r="F4" s="485"/>
      <c r="G4" s="485"/>
      <c r="H4" s="485"/>
      <c r="I4" s="485"/>
      <c r="J4" s="485"/>
      <c r="K4" s="485"/>
    </row>
    <row r="5" spans="3:11" ht="16" thickBot="1" x14ac:dyDescent="0.25">
      <c r="C5" s="486" t="s">
        <v>2890</v>
      </c>
      <c r="D5" s="486"/>
      <c r="E5" s="486"/>
      <c r="F5" s="486"/>
      <c r="G5" s="486"/>
      <c r="H5" s="486"/>
      <c r="I5" s="486"/>
      <c r="J5" s="486"/>
      <c r="K5" s="486"/>
    </row>
    <row r="6" spans="3:11" ht="20.25" customHeight="1" x14ac:dyDescent="0.2">
      <c r="C6" s="487" t="s">
        <v>2830</v>
      </c>
      <c r="D6" s="490" t="s">
        <v>2891</v>
      </c>
      <c r="E6" s="492" t="s">
        <v>2892</v>
      </c>
      <c r="F6" s="493"/>
      <c r="G6" s="493"/>
      <c r="H6" s="494"/>
      <c r="I6" s="492" t="s">
        <v>2893</v>
      </c>
      <c r="J6" s="493"/>
      <c r="K6" s="495"/>
    </row>
    <row r="7" spans="3:11" ht="16" thickBot="1" x14ac:dyDescent="0.25">
      <c r="C7" s="488"/>
      <c r="D7" s="491"/>
      <c r="E7" s="496" t="s">
        <v>2894</v>
      </c>
      <c r="F7" s="497"/>
      <c r="G7" s="497"/>
      <c r="H7" s="498"/>
      <c r="I7" s="496" t="s">
        <v>2894</v>
      </c>
      <c r="J7" s="497"/>
      <c r="K7" s="499"/>
    </row>
    <row r="8" spans="3:11" x14ac:dyDescent="0.2">
      <c r="C8" s="488"/>
      <c r="D8" s="500" t="s">
        <v>2895</v>
      </c>
      <c r="E8" s="500" t="s">
        <v>2896</v>
      </c>
      <c r="F8" s="117" t="s">
        <v>2482</v>
      </c>
      <c r="G8" s="500" t="s">
        <v>2897</v>
      </c>
      <c r="H8" s="500" t="s">
        <v>2898</v>
      </c>
      <c r="I8" s="117" t="s">
        <v>2482</v>
      </c>
      <c r="J8" s="500" t="s">
        <v>2899</v>
      </c>
      <c r="K8" s="118" t="s">
        <v>2900</v>
      </c>
    </row>
    <row r="9" spans="3:11" x14ac:dyDescent="0.2">
      <c r="C9" s="488"/>
      <c r="D9" s="501"/>
      <c r="E9" s="501"/>
      <c r="F9" s="117" t="s">
        <v>2496</v>
      </c>
      <c r="G9" s="501"/>
      <c r="H9" s="501"/>
      <c r="I9" s="117" t="s">
        <v>2901</v>
      </c>
      <c r="J9" s="501"/>
      <c r="K9" s="118" t="s">
        <v>2901</v>
      </c>
    </row>
    <row r="10" spans="3:11" ht="16" thickBot="1" x14ac:dyDescent="0.25">
      <c r="C10" s="488"/>
      <c r="D10" s="491"/>
      <c r="E10" s="491"/>
      <c r="F10" s="119"/>
      <c r="G10" s="491"/>
      <c r="H10" s="491"/>
      <c r="I10" s="286" t="s">
        <v>2902</v>
      </c>
      <c r="J10" s="491"/>
      <c r="K10" s="287" t="s">
        <v>2902</v>
      </c>
    </row>
    <row r="11" spans="3:11" x14ac:dyDescent="0.2">
      <c r="C11" s="488"/>
      <c r="D11" s="117" t="s">
        <v>2903</v>
      </c>
      <c r="E11" s="117" t="s">
        <v>2903</v>
      </c>
      <c r="F11" s="117" t="s">
        <v>2903</v>
      </c>
      <c r="G11" s="117" t="s">
        <v>2903</v>
      </c>
      <c r="H11" s="117" t="s">
        <v>2903</v>
      </c>
      <c r="I11" s="117" t="s">
        <v>2903</v>
      </c>
      <c r="J11" s="117" t="s">
        <v>2903</v>
      </c>
      <c r="K11" s="118" t="s">
        <v>2903</v>
      </c>
    </row>
    <row r="12" spans="3:11" ht="16" thickBot="1" x14ac:dyDescent="0.25">
      <c r="C12" s="489"/>
      <c r="D12" s="286" t="s">
        <v>2904</v>
      </c>
      <c r="E12" s="286" t="s">
        <v>2904</v>
      </c>
      <c r="F12" s="286" t="s">
        <v>2904</v>
      </c>
      <c r="G12" s="286" t="s">
        <v>2904</v>
      </c>
      <c r="H12" s="286" t="s">
        <v>2904</v>
      </c>
      <c r="I12" s="286" t="s">
        <v>2905</v>
      </c>
      <c r="J12" s="286" t="s">
        <v>2905</v>
      </c>
      <c r="K12" s="287" t="s">
        <v>2905</v>
      </c>
    </row>
    <row r="13" spans="3:11" ht="16" thickBot="1" x14ac:dyDescent="0.25">
      <c r="C13" s="120">
        <v>1</v>
      </c>
      <c r="D13" s="121" t="s">
        <v>2906</v>
      </c>
      <c r="E13" s="121" t="s">
        <v>2846</v>
      </c>
      <c r="F13" s="122">
        <v>0.85</v>
      </c>
      <c r="G13" s="121" t="s">
        <v>2846</v>
      </c>
      <c r="H13" s="121" t="s">
        <v>2907</v>
      </c>
      <c r="I13" s="121">
        <v>0.78</v>
      </c>
      <c r="J13" s="121" t="s">
        <v>2908</v>
      </c>
      <c r="K13" s="123" t="s">
        <v>2909</v>
      </c>
    </row>
    <row r="14" spans="3:11" ht="16" thickBot="1" x14ac:dyDescent="0.25">
      <c r="C14" s="120">
        <v>2</v>
      </c>
      <c r="D14" s="121" t="s">
        <v>2906</v>
      </c>
      <c r="E14" s="121" t="s">
        <v>2846</v>
      </c>
      <c r="F14" s="122">
        <v>0.85</v>
      </c>
      <c r="G14" s="121" t="s">
        <v>2910</v>
      </c>
      <c r="H14" s="121" t="s">
        <v>2907</v>
      </c>
      <c r="I14" s="121">
        <v>0.78</v>
      </c>
      <c r="J14" s="121" t="s">
        <v>2908</v>
      </c>
      <c r="K14" s="123" t="s">
        <v>2909</v>
      </c>
    </row>
    <row r="15" spans="3:11" ht="15.75" customHeight="1" thickBot="1" x14ac:dyDescent="0.25">
      <c r="C15" s="120">
        <v>3</v>
      </c>
      <c r="D15" s="121" t="s">
        <v>2906</v>
      </c>
      <c r="E15" s="122">
        <v>0.92</v>
      </c>
      <c r="F15" s="122">
        <v>0.85</v>
      </c>
      <c r="G15" s="121" t="s">
        <v>2911</v>
      </c>
      <c r="H15" s="121" t="s">
        <v>2907</v>
      </c>
      <c r="I15" s="121">
        <v>0.78</v>
      </c>
      <c r="J15" s="121" t="s">
        <v>2908</v>
      </c>
      <c r="K15" s="123" t="s">
        <v>2909</v>
      </c>
    </row>
    <row r="16" spans="3:11" ht="15.75" customHeight="1" thickBot="1" x14ac:dyDescent="0.25">
      <c r="C16" s="120">
        <v>4</v>
      </c>
      <c r="D16" s="121" t="s">
        <v>2906</v>
      </c>
      <c r="E16" s="122">
        <v>0.92</v>
      </c>
      <c r="F16" s="122">
        <v>0.85</v>
      </c>
      <c r="G16" s="121" t="s">
        <v>2911</v>
      </c>
      <c r="H16" s="121" t="s">
        <v>2907</v>
      </c>
      <c r="I16" s="121">
        <v>0.78</v>
      </c>
      <c r="J16" s="121" t="s">
        <v>2908</v>
      </c>
      <c r="K16" s="123" t="s">
        <v>2909</v>
      </c>
    </row>
    <row r="17" spans="3:11" ht="15.75" customHeight="1" thickBot="1" x14ac:dyDescent="0.25">
      <c r="C17" s="120">
        <v>5</v>
      </c>
      <c r="D17" s="121" t="s">
        <v>2912</v>
      </c>
      <c r="E17" s="122">
        <v>0.95</v>
      </c>
      <c r="F17" s="122">
        <v>0.85</v>
      </c>
      <c r="G17" s="121" t="s">
        <v>2911</v>
      </c>
      <c r="H17" s="121" t="s">
        <v>2907</v>
      </c>
      <c r="I17" s="121">
        <v>0.78</v>
      </c>
      <c r="J17" s="121" t="s">
        <v>2908</v>
      </c>
      <c r="K17" s="123" t="s">
        <v>2909</v>
      </c>
    </row>
    <row r="18" spans="3:11" ht="15.75" customHeight="1" thickBot="1" x14ac:dyDescent="0.25">
      <c r="C18" s="120">
        <v>6</v>
      </c>
      <c r="D18" s="121" t="s">
        <v>2912</v>
      </c>
      <c r="E18" s="122">
        <v>0.95</v>
      </c>
      <c r="F18" s="122">
        <v>0.85</v>
      </c>
      <c r="G18" s="121" t="s">
        <v>2911</v>
      </c>
      <c r="H18" s="121" t="s">
        <v>2907</v>
      </c>
      <c r="I18" s="121">
        <v>0.78</v>
      </c>
      <c r="J18" s="121" t="s">
        <v>2908</v>
      </c>
      <c r="K18" s="123" t="s">
        <v>2909</v>
      </c>
    </row>
    <row r="19" spans="3:11" ht="15.75" customHeight="1" thickBot="1" x14ac:dyDescent="0.25">
      <c r="C19" s="120">
        <v>7</v>
      </c>
      <c r="D19" s="121" t="s">
        <v>2912</v>
      </c>
      <c r="E19" s="122">
        <v>0.95</v>
      </c>
      <c r="F19" s="122">
        <v>0.85</v>
      </c>
      <c r="G19" s="121" t="s">
        <v>2911</v>
      </c>
      <c r="H19" s="121" t="s">
        <v>2907</v>
      </c>
      <c r="I19" s="121">
        <v>0.78</v>
      </c>
      <c r="J19" s="121" t="s">
        <v>2908</v>
      </c>
      <c r="K19" s="123" t="s">
        <v>2909</v>
      </c>
    </row>
    <row r="20" spans="3:11" ht="15.75" customHeight="1" thickBot="1" x14ac:dyDescent="0.25">
      <c r="C20" s="124">
        <v>8</v>
      </c>
      <c r="D20" s="125" t="s">
        <v>2912</v>
      </c>
      <c r="E20" s="126">
        <v>0.95</v>
      </c>
      <c r="F20" s="126">
        <v>0.85</v>
      </c>
      <c r="G20" s="125" t="s">
        <v>2911</v>
      </c>
      <c r="H20" s="125" t="s">
        <v>2907</v>
      </c>
      <c r="I20" s="127" t="s">
        <v>2913</v>
      </c>
      <c r="J20" s="125" t="s">
        <v>2908</v>
      </c>
      <c r="K20" s="128" t="s">
        <v>2909</v>
      </c>
    </row>
    <row r="21" spans="3:11" x14ac:dyDescent="0.2">
      <c r="C21" s="483" t="s">
        <v>2914</v>
      </c>
      <c r="D21" s="483"/>
      <c r="E21" s="483"/>
      <c r="F21" s="483"/>
      <c r="G21" s="483"/>
      <c r="H21" s="483"/>
      <c r="I21" s="483"/>
      <c r="J21" s="483"/>
      <c r="K21" s="483"/>
    </row>
    <row r="22" spans="3:11" x14ac:dyDescent="0.2">
      <c r="C22" s="474" t="s">
        <v>2915</v>
      </c>
      <c r="D22" s="474"/>
      <c r="E22" s="474"/>
      <c r="F22" s="474"/>
      <c r="G22" s="474"/>
      <c r="H22" s="474"/>
      <c r="I22" s="474"/>
      <c r="J22" s="474"/>
      <c r="K22" s="474"/>
    </row>
    <row r="23" spans="3:11" x14ac:dyDescent="0.2">
      <c r="C23" s="483" t="s">
        <v>2916</v>
      </c>
      <c r="D23" s="483"/>
      <c r="E23" s="483"/>
      <c r="F23" s="483"/>
      <c r="G23" s="483"/>
      <c r="H23" s="483"/>
      <c r="I23" s="483"/>
      <c r="J23" s="483"/>
      <c r="K23" s="483"/>
    </row>
    <row r="24" spans="3:11" x14ac:dyDescent="0.2">
      <c r="C24" s="129"/>
      <c r="D24" s="129"/>
      <c r="E24" s="129"/>
      <c r="F24" s="129"/>
      <c r="G24" s="129"/>
      <c r="H24" s="129"/>
      <c r="I24" s="129"/>
      <c r="J24" s="129"/>
      <c r="K24" s="129"/>
    </row>
    <row r="25" spans="3:11" x14ac:dyDescent="0.2">
      <c r="C25" s="129"/>
      <c r="D25" s="129"/>
      <c r="E25" s="129"/>
      <c r="F25" s="129"/>
      <c r="G25" s="129"/>
      <c r="H25" s="129"/>
      <c r="I25" s="129"/>
      <c r="J25" s="129"/>
      <c r="K25" s="129"/>
    </row>
  </sheetData>
  <sheetProtection algorithmName="SHA-512" hashValue="rP6lT893j1Lb27TK1GCGi1kJHzYVzlw2LVetHt2piGMFVfcnk6MYzyCrOrrkrimjVcMRCOTFc7v7fLz2ureGRg==" saltValue="FJ9pumPQdpEfwqTMDaRj3w==" spinCount="100000" sheet="1" objects="1" scenarios="1" selectLockedCells="1"/>
  <mergeCells count="17">
    <mergeCell ref="C2:E2"/>
    <mergeCell ref="C6:C12"/>
    <mergeCell ref="D6:D7"/>
    <mergeCell ref="E6:H6"/>
    <mergeCell ref="I6:K6"/>
    <mergeCell ref="E7:H7"/>
    <mergeCell ref="I7:K7"/>
    <mergeCell ref="D8:D10"/>
    <mergeCell ref="E8:E10"/>
    <mergeCell ref="G8:G10"/>
    <mergeCell ref="H8:H10"/>
    <mergeCell ref="J8:J10"/>
    <mergeCell ref="C4:K4"/>
    <mergeCell ref="C5:K5"/>
    <mergeCell ref="C21:K21"/>
    <mergeCell ref="C22:K22"/>
    <mergeCell ref="C23:K23"/>
  </mergeCells>
  <hyperlinks>
    <hyperlink ref="C2:D2" location="'Verification Report'!A1" display="back to Verification Report" xr:uid="{00000000-0004-0000-1200-000000000000}"/>
    <hyperlink ref="C2:E2" location="'Verification Report'!A1" display="back to Verification Report" xr:uid="{00000000-0004-0000-1200-000001000000}"/>
  </hyperlinks>
  <pageMargins left="0.7" right="0.7" top="0.75" bottom="0.75" header="0.3" footer="0.3"/>
  <pageSetup scale="89" fitToHeight="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8">
    <pageSetUpPr fitToPage="1"/>
  </sheetPr>
  <dimension ref="A1:C23"/>
  <sheetViews>
    <sheetView zoomScaleNormal="100" workbookViewId="0">
      <selection activeCell="C6" sqref="C6"/>
    </sheetView>
  </sheetViews>
  <sheetFormatPr baseColWidth="10" defaultColWidth="8.83203125" defaultRowHeight="15" x14ac:dyDescent="0.2"/>
  <cols>
    <col min="1" max="1" width="7.5" bestFit="1" customWidth="1"/>
    <col min="2" max="2" width="12" style="102" bestFit="1" customWidth="1"/>
    <col min="3" max="3" width="10" bestFit="1" customWidth="1"/>
  </cols>
  <sheetData>
    <row r="1" spans="1:3" x14ac:dyDescent="0.2">
      <c r="A1" s="177" t="s">
        <v>2917</v>
      </c>
      <c r="B1" s="177" t="s">
        <v>2918</v>
      </c>
      <c r="C1" s="177" t="s">
        <v>2919</v>
      </c>
    </row>
    <row r="2" spans="1:3" x14ac:dyDescent="0.2">
      <c r="A2" s="103" t="s">
        <v>2920</v>
      </c>
      <c r="B2" s="104">
        <v>43943</v>
      </c>
      <c r="C2" s="177" t="s">
        <v>2921</v>
      </c>
    </row>
    <row r="3" spans="1:3" x14ac:dyDescent="0.2">
      <c r="A3" s="103" t="s">
        <v>2922</v>
      </c>
      <c r="B3" s="104">
        <v>44041</v>
      </c>
      <c r="C3" s="177" t="s">
        <v>2923</v>
      </c>
    </row>
    <row r="4" spans="1:3" x14ac:dyDescent="0.2">
      <c r="A4" s="103" t="s">
        <v>2924</v>
      </c>
      <c r="B4" s="104">
        <v>44130</v>
      </c>
      <c r="C4" s="36" t="s">
        <v>2925</v>
      </c>
    </row>
    <row r="5" spans="1:3" x14ac:dyDescent="0.2">
      <c r="A5" s="103" t="s">
        <v>2926</v>
      </c>
      <c r="B5" s="104">
        <v>44132</v>
      </c>
      <c r="C5" s="36" t="s">
        <v>2927</v>
      </c>
    </row>
    <row r="6" spans="1:3" x14ac:dyDescent="0.2">
      <c r="A6" s="103" t="s">
        <v>3</v>
      </c>
      <c r="B6" s="104">
        <v>44159</v>
      </c>
      <c r="C6" s="36" t="s">
        <v>2928</v>
      </c>
    </row>
    <row r="7" spans="1:3" x14ac:dyDescent="0.2">
      <c r="A7" s="103"/>
      <c r="B7" s="104"/>
      <c r="C7" s="177"/>
    </row>
    <row r="8" spans="1:3" x14ac:dyDescent="0.2">
      <c r="A8" s="103"/>
      <c r="B8" s="104"/>
      <c r="C8" s="177"/>
    </row>
    <row r="9" spans="1:3" x14ac:dyDescent="0.2">
      <c r="A9" s="103"/>
      <c r="B9" s="104"/>
      <c r="C9" s="177"/>
    </row>
    <row r="10" spans="1:3" x14ac:dyDescent="0.2">
      <c r="A10" s="103"/>
      <c r="B10" s="104"/>
      <c r="C10" s="177"/>
    </row>
    <row r="11" spans="1:3" x14ac:dyDescent="0.2">
      <c r="A11" s="103"/>
      <c r="B11" s="104"/>
      <c r="C11" s="177"/>
    </row>
    <row r="12" spans="1:3" x14ac:dyDescent="0.2">
      <c r="A12" s="103"/>
      <c r="B12" s="104"/>
      <c r="C12" s="177"/>
    </row>
    <row r="13" spans="1:3" x14ac:dyDescent="0.2">
      <c r="A13" s="103"/>
      <c r="B13" s="104"/>
      <c r="C13" s="177"/>
    </row>
    <row r="14" spans="1:3" x14ac:dyDescent="0.2">
      <c r="A14" s="103"/>
      <c r="B14" s="104"/>
      <c r="C14" s="177"/>
    </row>
    <row r="15" spans="1:3" x14ac:dyDescent="0.2">
      <c r="A15" s="103"/>
      <c r="B15" s="104"/>
      <c r="C15" s="177"/>
    </row>
    <row r="16" spans="1:3" x14ac:dyDescent="0.2">
      <c r="A16" s="103"/>
      <c r="B16" s="104"/>
      <c r="C16" s="177"/>
    </row>
    <row r="17" spans="1:3" x14ac:dyDescent="0.2">
      <c r="A17" s="103"/>
      <c r="B17" s="104"/>
      <c r="C17" s="177"/>
    </row>
    <row r="18" spans="1:3" x14ac:dyDescent="0.2">
      <c r="A18" s="103"/>
      <c r="B18" s="104"/>
      <c r="C18" s="177"/>
    </row>
    <row r="19" spans="1:3" x14ac:dyDescent="0.2">
      <c r="A19" s="103"/>
      <c r="B19" s="104"/>
      <c r="C19" s="177"/>
    </row>
    <row r="20" spans="1:3" x14ac:dyDescent="0.2">
      <c r="A20" s="103"/>
      <c r="B20" s="104"/>
      <c r="C20" s="177"/>
    </row>
    <row r="21" spans="1:3" x14ac:dyDescent="0.2">
      <c r="A21" s="103"/>
      <c r="B21" s="104"/>
      <c r="C21" s="177"/>
    </row>
    <row r="22" spans="1:3" x14ac:dyDescent="0.2">
      <c r="A22" s="103"/>
      <c r="B22" s="104"/>
      <c r="C22" s="177"/>
    </row>
    <row r="23" spans="1:3" x14ac:dyDescent="0.2">
      <c r="A23" s="103"/>
      <c r="B23" s="104"/>
      <c r="C23" s="177"/>
    </row>
  </sheetData>
  <sheetProtection algorithmName="SHA-512" hashValue="8ngfFBGFzYOjO3HOaJSk0ptX9SqK6dIRQh1pN5Z9jnwMxeEUD8GDBPqDwzhh4T/fkXIXt2GjmpRxKs2mNE04vw==" saltValue="1Dx7ydJKPV8SXXIGyNiq+A==" spinCount="100000" sheet="1" objects="1" scenarios="1" selectLockedCells="1" selectUnlockedCells="1"/>
  <pageMargins left="0.7" right="0.7" top="0.75" bottom="0.75" header="0.3" footer="0.3"/>
  <pageSetup scale="80"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pageSetUpPr fitToPage="1"/>
  </sheetPr>
  <dimension ref="A1:U49"/>
  <sheetViews>
    <sheetView showGridLines="0" tabSelected="1" zoomScaleNormal="100" workbookViewId="0">
      <pane ySplit="6" topLeftCell="A7" activePane="bottomLeft" state="frozen"/>
      <selection activeCell="A5" sqref="A5"/>
      <selection pane="bottomLeft" activeCell="G8" sqref="G8:J8"/>
    </sheetView>
  </sheetViews>
  <sheetFormatPr baseColWidth="10" defaultColWidth="8.83203125" defaultRowHeight="15" x14ac:dyDescent="0.2"/>
  <cols>
    <col min="5" max="5" width="16.83203125" hidden="1" customWidth="1"/>
    <col min="6" max="6" width="17.5" hidden="1" customWidth="1"/>
  </cols>
  <sheetData>
    <row r="1" spans="1:21" x14ac:dyDescent="0.2">
      <c r="A1" s="288"/>
      <c r="B1" s="288"/>
      <c r="C1" s="288"/>
      <c r="D1" s="288" t="s">
        <v>36</v>
      </c>
      <c r="E1" s="288"/>
      <c r="F1" s="288"/>
      <c r="G1" s="288"/>
      <c r="H1" s="288"/>
      <c r="I1" s="288"/>
      <c r="J1" s="288"/>
      <c r="K1" s="288"/>
      <c r="L1" s="288"/>
      <c r="M1" s="288"/>
      <c r="N1" s="288"/>
      <c r="O1" s="288"/>
      <c r="P1" s="288"/>
      <c r="Q1" s="288"/>
      <c r="R1" s="288"/>
      <c r="S1" s="288"/>
      <c r="T1" s="288"/>
      <c r="U1" s="288"/>
    </row>
    <row r="2" spans="1:21" s="13" customFormat="1" x14ac:dyDescent="0.2">
      <c r="A2" s="288"/>
      <c r="B2" s="288"/>
      <c r="C2" s="288"/>
      <c r="D2" s="288"/>
      <c r="E2" s="288"/>
      <c r="F2" s="288"/>
      <c r="G2" s="288"/>
      <c r="H2" s="288"/>
      <c r="I2" s="288"/>
      <c r="J2" s="288"/>
      <c r="K2" s="288"/>
      <c r="L2" s="288"/>
      <c r="M2" s="288"/>
      <c r="N2" s="288"/>
      <c r="O2" s="288"/>
      <c r="P2" s="288"/>
      <c r="Q2" s="288"/>
      <c r="R2" s="288"/>
      <c r="S2" s="288"/>
      <c r="T2" s="288"/>
      <c r="U2" s="288"/>
    </row>
    <row r="3" spans="1:21" s="13" customFormat="1" x14ac:dyDescent="0.2">
      <c r="A3" s="288"/>
      <c r="B3" s="288"/>
      <c r="C3" s="288"/>
      <c r="D3" s="288"/>
      <c r="E3" s="288"/>
      <c r="F3" s="288"/>
      <c r="G3" s="288"/>
      <c r="H3" s="288"/>
      <c r="I3" s="288"/>
      <c r="J3" s="288"/>
      <c r="K3" s="288"/>
      <c r="L3" s="288"/>
      <c r="M3" s="288"/>
      <c r="N3" s="288"/>
      <c r="O3" s="288"/>
      <c r="P3" s="288"/>
      <c r="Q3" s="288"/>
      <c r="R3" s="288"/>
      <c r="S3" s="288"/>
      <c r="T3" s="288"/>
      <c r="U3" s="288"/>
    </row>
    <row r="4" spans="1:21" s="13" customFormat="1" x14ac:dyDescent="0.2">
      <c r="A4" s="288"/>
      <c r="B4" s="288"/>
      <c r="C4" s="288"/>
      <c r="D4" s="288"/>
      <c r="E4" s="288"/>
      <c r="F4" s="288"/>
      <c r="G4" s="288"/>
      <c r="H4" s="288"/>
      <c r="I4" s="288"/>
      <c r="J4" s="288"/>
      <c r="K4" s="288"/>
      <c r="L4" s="288"/>
      <c r="M4" s="288"/>
      <c r="N4" s="288"/>
      <c r="O4" s="288"/>
      <c r="P4" s="288"/>
      <c r="Q4" s="288"/>
      <c r="R4" s="288"/>
      <c r="S4" s="288"/>
      <c r="T4" s="288"/>
      <c r="U4" s="288"/>
    </row>
    <row r="5" spans="1:21" s="13" customFormat="1" x14ac:dyDescent="0.2">
      <c r="A5" s="288"/>
      <c r="B5" s="288"/>
      <c r="C5" s="288"/>
      <c r="D5" s="288"/>
      <c r="E5" s="288"/>
      <c r="F5" s="288"/>
      <c r="G5" s="288"/>
      <c r="H5" s="288"/>
      <c r="I5" s="288"/>
      <c r="J5" s="288"/>
      <c r="K5" s="288"/>
      <c r="L5" s="288"/>
      <c r="M5" s="288"/>
      <c r="N5" s="288"/>
      <c r="O5" s="288"/>
      <c r="P5" s="288"/>
      <c r="Q5" s="288"/>
      <c r="R5" s="288"/>
      <c r="S5" s="288"/>
      <c r="T5" s="288"/>
      <c r="U5" s="288"/>
    </row>
    <row r="6" spans="1:21" s="8" customFormat="1" ht="19" x14ac:dyDescent="0.25">
      <c r="A6" s="262" t="s">
        <v>37</v>
      </c>
      <c r="B6" s="262"/>
      <c r="C6" s="262"/>
      <c r="D6" s="262"/>
      <c r="E6" s="177" t="s">
        <v>38</v>
      </c>
      <c r="F6" s="177" t="s">
        <v>38</v>
      </c>
      <c r="G6" s="262"/>
      <c r="H6" s="262"/>
      <c r="I6" s="262"/>
      <c r="J6" s="262"/>
      <c r="K6" s="262"/>
      <c r="L6" s="262"/>
      <c r="M6" s="262"/>
      <c r="N6" s="262"/>
      <c r="O6" s="262"/>
      <c r="P6" s="262"/>
      <c r="Q6" s="262"/>
      <c r="R6" s="262"/>
      <c r="S6" s="262"/>
      <c r="T6" s="262"/>
      <c r="U6" s="262"/>
    </row>
    <row r="7" spans="1:21" x14ac:dyDescent="0.2">
      <c r="A7" s="177"/>
      <c r="B7" s="177"/>
      <c r="C7" s="177"/>
      <c r="D7" s="177"/>
      <c r="E7" s="177" t="s">
        <v>39</v>
      </c>
      <c r="F7" s="177" t="s">
        <v>40</v>
      </c>
      <c r="G7" s="177"/>
      <c r="H7" s="177"/>
      <c r="I7" s="177"/>
      <c r="J7" s="177"/>
      <c r="K7" s="177"/>
      <c r="L7" s="177"/>
      <c r="M7" s="177"/>
      <c r="N7" s="177"/>
      <c r="O7" s="177"/>
      <c r="P7" s="177"/>
      <c r="Q7" s="177"/>
      <c r="R7" s="177"/>
      <c r="S7" s="177"/>
      <c r="T7" s="177"/>
      <c r="U7" s="177"/>
    </row>
    <row r="8" spans="1:21" s="25" customFormat="1" x14ac:dyDescent="0.2">
      <c r="A8" s="304" t="s">
        <v>41</v>
      </c>
      <c r="B8" s="304"/>
      <c r="C8" s="304"/>
      <c r="D8" s="304"/>
      <c r="E8" s="266"/>
      <c r="F8" s="266" t="s">
        <v>42</v>
      </c>
      <c r="G8" s="307" t="s">
        <v>2930</v>
      </c>
      <c r="H8" s="307"/>
      <c r="I8" s="307"/>
      <c r="J8" s="307"/>
      <c r="K8" s="240" t="s">
        <v>43</v>
      </c>
      <c r="L8" s="177"/>
      <c r="M8" s="177"/>
      <c r="N8" s="177"/>
      <c r="O8" s="177"/>
      <c r="P8" s="177"/>
      <c r="Q8" s="177"/>
      <c r="R8" s="177"/>
      <c r="S8" s="177"/>
      <c r="T8" s="177"/>
      <c r="U8" s="177"/>
    </row>
    <row r="9" spans="1:21" x14ac:dyDescent="0.2">
      <c r="A9" s="177"/>
      <c r="B9" s="177"/>
      <c r="C9" s="177"/>
      <c r="D9" s="177"/>
      <c r="E9" s="1" t="s">
        <v>44</v>
      </c>
      <c r="F9" s="1" t="b">
        <f>OR(Overview!G16="",Overview!G17="",Overview!E21,Overview!E23,Overview!G25="",Overview!G27="",Overview!G31="",Overview!G32="",Overview!G35="",Overview!G37="",Overview!G39="",Overview!G42="",Overview!L13="!!",AND(dstBatch=TRUE,OR(LEN(G8)&gt;0,LEN(G15)&gt;0,LEN(G18)&gt;0)))</f>
        <v>1</v>
      </c>
      <c r="G9" s="177"/>
      <c r="H9" s="177"/>
      <c r="I9" s="177"/>
      <c r="J9" s="177"/>
      <c r="K9" s="177"/>
      <c r="L9" s="177"/>
      <c r="M9" s="177"/>
      <c r="N9" s="177"/>
      <c r="O9" s="177"/>
      <c r="P9" s="177"/>
      <c r="Q9" s="177"/>
      <c r="R9" s="177"/>
      <c r="S9" s="177"/>
      <c r="T9" s="177"/>
      <c r="U9" s="177"/>
    </row>
    <row r="10" spans="1:21" s="177" customFormat="1" x14ac:dyDescent="0.2">
      <c r="A10" s="304" t="s">
        <v>45</v>
      </c>
      <c r="B10" s="304"/>
      <c r="C10" s="304"/>
      <c r="D10" s="304"/>
      <c r="F10" s="266" t="s">
        <v>46</v>
      </c>
      <c r="G10" s="237"/>
    </row>
    <row r="11" spans="1:21" s="177" customFormat="1" x14ac:dyDescent="0.2"/>
    <row r="12" spans="1:21" x14ac:dyDescent="0.2">
      <c r="A12" s="304" t="s">
        <v>47</v>
      </c>
      <c r="B12" s="304"/>
      <c r="C12" s="304"/>
      <c r="D12" s="304"/>
      <c r="E12" s="266"/>
      <c r="F12" s="266" t="s">
        <v>48</v>
      </c>
      <c r="G12" s="307" t="s">
        <v>49</v>
      </c>
      <c r="H12" s="307"/>
      <c r="I12" s="307"/>
      <c r="J12" s="307"/>
      <c r="K12" s="177"/>
      <c r="L12" s="316" t="s">
        <v>50</v>
      </c>
      <c r="M12" s="317"/>
      <c r="N12" s="267"/>
      <c r="O12" s="256"/>
      <c r="P12" s="256"/>
      <c r="Q12" s="177"/>
      <c r="R12" s="177"/>
      <c r="S12" s="177"/>
      <c r="T12" s="177"/>
      <c r="U12" s="177"/>
    </row>
    <row r="13" spans="1:21" x14ac:dyDescent="0.2">
      <c r="A13" s="304" t="s">
        <v>51</v>
      </c>
      <c r="B13" s="304"/>
      <c r="C13" s="304"/>
      <c r="D13" s="304"/>
      <c r="E13" s="266"/>
      <c r="F13" s="266" t="s">
        <v>52</v>
      </c>
      <c r="G13" s="307" t="s">
        <v>53</v>
      </c>
      <c r="H13" s="307"/>
      <c r="I13" s="307"/>
      <c r="J13" s="307"/>
      <c r="K13" s="177"/>
      <c r="L13" s="71">
        <f>N17</f>
        <v>5</v>
      </c>
      <c r="M13" s="72" t="str">
        <f>O17</f>
        <v>Dry</v>
      </c>
      <c r="N13" s="72" t="str">
        <f>P17</f>
        <v xml:space="preserve"> </v>
      </c>
      <c r="O13" s="72"/>
      <c r="P13" s="73" t="str">
        <f>Q17</f>
        <v xml:space="preserve"> </v>
      </c>
      <c r="Q13" s="177"/>
      <c r="R13" s="177"/>
      <c r="S13" s="177"/>
      <c r="T13" s="177"/>
      <c r="U13" s="177"/>
    </row>
    <row r="14" spans="1:21" x14ac:dyDescent="0.2">
      <c r="A14" s="304" t="s">
        <v>54</v>
      </c>
      <c r="B14" s="304"/>
      <c r="C14" s="304"/>
      <c r="D14" s="304"/>
      <c r="E14" s="266"/>
      <c r="F14" s="266" t="s">
        <v>55</v>
      </c>
      <c r="G14" s="307"/>
      <c r="H14" s="307"/>
      <c r="I14" s="307"/>
      <c r="J14" s="307"/>
      <c r="K14" s="177"/>
      <c r="L14" s="177"/>
      <c r="M14" s="177"/>
      <c r="N14" s="177"/>
      <c r="O14" s="177"/>
      <c r="P14" s="177"/>
      <c r="Q14" s="177"/>
      <c r="R14" s="177"/>
      <c r="S14" s="177"/>
      <c r="T14" s="177"/>
      <c r="U14" s="177"/>
    </row>
    <row r="15" spans="1:21" x14ac:dyDescent="0.2">
      <c r="A15" s="304" t="s">
        <v>56</v>
      </c>
      <c r="B15" s="304"/>
      <c r="C15" s="304"/>
      <c r="D15" s="304"/>
      <c r="E15" s="266"/>
      <c r="F15" s="266" t="s">
        <v>57</v>
      </c>
      <c r="G15" s="307" t="s">
        <v>58</v>
      </c>
      <c r="H15" s="307"/>
      <c r="I15" s="307"/>
      <c r="J15" s="307"/>
      <c r="K15" s="240" t="s">
        <v>43</v>
      </c>
      <c r="L15" s="177"/>
      <c r="M15" s="177"/>
      <c r="N15" s="271"/>
      <c r="O15" s="177"/>
      <c r="P15" s="177"/>
      <c r="Q15" s="177"/>
      <c r="R15" s="177"/>
      <c r="S15" s="177"/>
      <c r="T15" s="177"/>
      <c r="U15" s="177"/>
    </row>
    <row r="16" spans="1:21" x14ac:dyDescent="0.2">
      <c r="A16" s="304" t="s">
        <v>59</v>
      </c>
      <c r="B16" s="304"/>
      <c r="C16" s="304"/>
      <c r="D16" s="304"/>
      <c r="E16" s="3" t="s">
        <v>60</v>
      </c>
      <c r="F16" s="266" t="s">
        <v>61</v>
      </c>
      <c r="G16" s="313" t="s">
        <v>62</v>
      </c>
      <c r="H16" s="314"/>
      <c r="I16" s="314"/>
      <c r="J16" s="315"/>
      <c r="K16" s="241" t="s">
        <v>63</v>
      </c>
      <c r="L16" s="241" t="s">
        <v>64</v>
      </c>
      <c r="M16" s="35" t="str">
        <f>Geography!D1</f>
        <v>Radon</v>
      </c>
      <c r="N16" s="241" t="str">
        <f>Geography!E1</f>
        <v>Climate</v>
      </c>
      <c r="O16" s="241" t="str">
        <f>Geography!F1</f>
        <v>Moist</v>
      </c>
      <c r="P16" s="241" t="str">
        <f>Geography!G1</f>
        <v>WarmHumid</v>
      </c>
      <c r="Q16" s="241" t="str">
        <f>Geography!H1</f>
        <v>Tropical</v>
      </c>
      <c r="R16" s="177"/>
      <c r="S16" s="177"/>
      <c r="T16" s="177"/>
      <c r="U16" s="177"/>
    </row>
    <row r="17" spans="1:17" x14ac:dyDescent="0.2">
      <c r="A17" s="304" t="s">
        <v>65</v>
      </c>
      <c r="B17" s="304"/>
      <c r="C17" s="304"/>
      <c r="D17" s="304"/>
      <c r="E17" s="3" t="s">
        <v>66</v>
      </c>
      <c r="F17" s="266" t="s">
        <v>67</v>
      </c>
      <c r="G17" s="313" t="s">
        <v>68</v>
      </c>
      <c r="H17" s="314"/>
      <c r="I17" s="314"/>
      <c r="J17" s="315"/>
      <c r="K17" s="240" t="str">
        <f>G16</f>
        <v>Arizona</v>
      </c>
      <c r="L17" s="240" t="str">
        <f>IF(LEN(G17)=0,"",G17)</f>
        <v xml:space="preserve">Apache  </v>
      </c>
      <c r="M17" s="35">
        <f>IFERROR(DGET(dbState,M16,$K$16:$L$17),"!!")</f>
        <v>2</v>
      </c>
      <c r="N17" s="241">
        <f>IFERROR(DGET(dbState,N16,$K$16:$L$17),"!!")</f>
        <v>5</v>
      </c>
      <c r="O17" s="241" t="str">
        <f>IFERROR(DGET(dbState,O16,$K$16:$L$17),"!!")</f>
        <v>Dry</v>
      </c>
      <c r="P17" s="241" t="str">
        <f>IFERROR(DGET(dbState,P16,$K$16:$L$17),"!!")</f>
        <v xml:space="preserve"> </v>
      </c>
      <c r="Q17" s="241" t="str">
        <f>IFERROR(DGET(dbState,Q16,$K$16:$L$17),"!!")</f>
        <v xml:space="preserve"> </v>
      </c>
    </row>
    <row r="18" spans="1:17" x14ac:dyDescent="0.2">
      <c r="A18" s="304" t="s">
        <v>69</v>
      </c>
      <c r="B18" s="304"/>
      <c r="C18" s="304"/>
      <c r="D18" s="304"/>
      <c r="E18" s="266"/>
      <c r="F18" s="266" t="s">
        <v>70</v>
      </c>
      <c r="G18" s="24" t="s">
        <v>71</v>
      </c>
      <c r="H18" s="266"/>
      <c r="I18" s="266"/>
      <c r="J18" s="266"/>
      <c r="K18" s="240" t="s">
        <v>43</v>
      </c>
      <c r="L18" s="177"/>
      <c r="M18" s="177"/>
      <c r="N18" s="177"/>
      <c r="O18" s="177"/>
      <c r="P18" s="177"/>
      <c r="Q18" s="177"/>
    </row>
    <row r="19" spans="1:17" x14ac:dyDescent="0.2">
      <c r="A19" s="305"/>
      <c r="B19" s="305"/>
      <c r="C19" s="305"/>
      <c r="D19" s="305"/>
      <c r="E19" s="266"/>
      <c r="F19" s="266"/>
      <c r="G19" s="266"/>
      <c r="H19" s="266"/>
      <c r="I19" s="266"/>
      <c r="J19" s="266"/>
      <c r="K19" s="177"/>
      <c r="L19" s="177"/>
      <c r="M19" s="177"/>
      <c r="N19" s="177"/>
      <c r="O19" s="177"/>
      <c r="P19" s="177"/>
      <c r="Q19" s="177"/>
    </row>
    <row r="20" spans="1:17" x14ac:dyDescent="0.2">
      <c r="A20" s="304" t="s">
        <v>72</v>
      </c>
      <c r="B20" s="304"/>
      <c r="C20" s="304"/>
      <c r="D20" s="304"/>
      <c r="E20" s="266" t="s">
        <v>73</v>
      </c>
      <c r="F20" s="266" t="s">
        <v>74</v>
      </c>
      <c r="G20" s="307" t="s">
        <v>75</v>
      </c>
      <c r="H20" s="307"/>
      <c r="I20" s="177"/>
      <c r="J20" s="177"/>
      <c r="K20" s="177"/>
      <c r="L20" s="177"/>
      <c r="M20" s="177"/>
      <c r="N20" s="177"/>
      <c r="O20" s="177"/>
      <c r="P20" s="177"/>
      <c r="Q20" s="177"/>
    </row>
    <row r="21" spans="1:17" s="177" customFormat="1" x14ac:dyDescent="0.2">
      <c r="A21" s="311" t="s">
        <v>76</v>
      </c>
      <c r="B21" s="312"/>
      <c r="C21" s="312"/>
      <c r="D21" s="312"/>
      <c r="E21" s="3" t="b">
        <f>OR(AND(dstEnergyCode=Dropdowns!R10,LEN(Overview!G21)=0),AND(dstEnergyCode&lt;&gt;Dropdowns!R10,LEN(Overview!G21)&gt;0))</f>
        <v>0</v>
      </c>
      <c r="F21" s="266" t="s">
        <v>77</v>
      </c>
      <c r="G21" s="307"/>
      <c r="H21" s="307"/>
      <c r="I21" s="307"/>
      <c r="J21" s="307"/>
    </row>
    <row r="22" spans="1:17" x14ac:dyDescent="0.2">
      <c r="A22" s="304" t="s">
        <v>78</v>
      </c>
      <c r="B22" s="304"/>
      <c r="C22" s="304"/>
      <c r="D22" s="304"/>
      <c r="E22" s="266" t="s">
        <v>79</v>
      </c>
      <c r="F22" s="266" t="s">
        <v>80</v>
      </c>
      <c r="G22" s="307"/>
      <c r="H22" s="307"/>
      <c r="I22" s="177"/>
      <c r="J22" s="177"/>
      <c r="K22" s="177"/>
      <c r="L22" s="177"/>
      <c r="M22" s="177"/>
      <c r="N22" s="177"/>
      <c r="O22" s="177"/>
      <c r="P22" s="177"/>
      <c r="Q22" s="177"/>
    </row>
    <row r="23" spans="1:17" s="177" customFormat="1" x14ac:dyDescent="0.2">
      <c r="A23" s="311" t="s">
        <v>76</v>
      </c>
      <c r="B23" s="312"/>
      <c r="C23" s="312"/>
      <c r="D23" s="312"/>
      <c r="E23" s="3" t="b">
        <f>OR(AND(dstBuildingCode=Dropdowns!S10,LEN(Overview!G23)=0),AND(dstBuildingCode&lt;&gt;Dropdowns!S10,LEN(Overview!G23)&gt;0))</f>
        <v>0</v>
      </c>
      <c r="F23" s="266" t="s">
        <v>81</v>
      </c>
      <c r="G23" s="307"/>
      <c r="H23" s="307"/>
      <c r="I23" s="307"/>
      <c r="J23" s="307"/>
    </row>
    <row r="24" spans="1:17" s="25" customFormat="1" x14ac:dyDescent="0.2">
      <c r="A24" s="267"/>
      <c r="B24" s="267"/>
      <c r="C24" s="267"/>
      <c r="D24" s="267"/>
      <c r="E24" s="266"/>
      <c r="F24" s="266"/>
      <c r="G24" s="177"/>
      <c r="H24" s="177"/>
      <c r="I24" s="177"/>
      <c r="J24" s="177"/>
      <c r="K24" s="177"/>
      <c r="L24" s="177"/>
      <c r="M24" s="177"/>
      <c r="N24" s="177"/>
      <c r="O24" s="177"/>
      <c r="P24" s="177"/>
      <c r="Q24" s="177"/>
    </row>
    <row r="25" spans="1:17" x14ac:dyDescent="0.2">
      <c r="A25" s="304" t="s">
        <v>82</v>
      </c>
      <c r="B25" s="304"/>
      <c r="C25" s="304"/>
      <c r="D25" s="304"/>
      <c r="E25" s="266" t="s">
        <v>83</v>
      </c>
      <c r="F25" s="266" t="s">
        <v>84</v>
      </c>
      <c r="G25" s="306"/>
      <c r="H25" s="306"/>
      <c r="I25" s="306"/>
      <c r="J25" s="306"/>
      <c r="K25" s="177"/>
      <c r="L25" s="177"/>
      <c r="M25" s="177"/>
      <c r="N25" s="177"/>
      <c r="O25" s="177"/>
      <c r="P25" s="177"/>
      <c r="Q25" s="177"/>
    </row>
    <row r="26" spans="1:17" x14ac:dyDescent="0.2">
      <c r="A26" s="256"/>
      <c r="B26" s="256"/>
      <c r="C26" s="256"/>
      <c r="D26" s="256"/>
      <c r="E26" s="177"/>
      <c r="F26" s="177"/>
      <c r="G26" s="177"/>
      <c r="H26" s="177"/>
      <c r="I26" s="177"/>
      <c r="J26" s="177"/>
      <c r="K26" s="177"/>
      <c r="L26" s="177"/>
      <c r="M26" s="177"/>
      <c r="N26" s="177"/>
      <c r="O26" s="177"/>
      <c r="P26" s="177"/>
      <c r="Q26" s="177"/>
    </row>
    <row r="27" spans="1:17" x14ac:dyDescent="0.2">
      <c r="A27" s="304" t="s">
        <v>85</v>
      </c>
      <c r="B27" s="304"/>
      <c r="C27" s="304"/>
      <c r="D27" s="304"/>
      <c r="E27" s="266" t="s">
        <v>86</v>
      </c>
      <c r="F27" s="266" t="s">
        <v>87</v>
      </c>
      <c r="G27" s="306"/>
      <c r="H27" s="306"/>
      <c r="I27" s="306"/>
      <c r="J27" s="177"/>
      <c r="K27" s="177"/>
      <c r="L27" s="177"/>
      <c r="M27" s="177"/>
      <c r="N27" s="177"/>
      <c r="O27" s="177"/>
      <c r="P27" s="177"/>
      <c r="Q27" s="177"/>
    </row>
    <row r="28" spans="1:17" x14ac:dyDescent="0.2">
      <c r="A28" s="304" t="s">
        <v>88</v>
      </c>
      <c r="B28" s="304"/>
      <c r="C28" s="304"/>
      <c r="D28" s="304"/>
      <c r="E28" s="266" t="s">
        <v>89</v>
      </c>
      <c r="F28" s="266" t="s">
        <v>90</v>
      </c>
      <c r="G28" s="307"/>
      <c r="H28" s="307"/>
      <c r="I28" s="307"/>
      <c r="J28" s="177"/>
      <c r="K28" s="177"/>
      <c r="L28" s="177"/>
      <c r="M28" s="177"/>
      <c r="N28" s="177"/>
      <c r="O28" s="177"/>
      <c r="P28" s="177"/>
      <c r="Q28" s="177"/>
    </row>
    <row r="29" spans="1:17" x14ac:dyDescent="0.2">
      <c r="A29" s="304" t="s">
        <v>91</v>
      </c>
      <c r="B29" s="304"/>
      <c r="C29" s="304"/>
      <c r="D29" s="304"/>
      <c r="E29" s="266" t="s">
        <v>92</v>
      </c>
      <c r="F29" s="266" t="s">
        <v>93</v>
      </c>
      <c r="G29" s="307"/>
      <c r="H29" s="307"/>
      <c r="I29" s="307"/>
      <c r="J29" s="177"/>
      <c r="K29" s="177"/>
      <c r="L29" s="177"/>
      <c r="M29" s="177"/>
      <c r="N29" s="177"/>
      <c r="O29" s="177"/>
      <c r="P29" s="177"/>
      <c r="Q29" s="177"/>
    </row>
    <row r="30" spans="1:17" s="21" customFormat="1" x14ac:dyDescent="0.2">
      <c r="A30" s="304" t="s">
        <v>94</v>
      </c>
      <c r="B30" s="304"/>
      <c r="C30" s="304"/>
      <c r="D30" s="304"/>
      <c r="E30" s="266" t="s">
        <v>95</v>
      </c>
      <c r="F30" s="266" t="s">
        <v>96</v>
      </c>
      <c r="G30" s="308"/>
      <c r="H30" s="309"/>
      <c r="I30" s="310"/>
      <c r="J30" s="177"/>
      <c r="K30" s="177"/>
      <c r="L30" s="177"/>
      <c r="M30" s="177"/>
      <c r="N30" s="177"/>
      <c r="O30" s="177"/>
      <c r="P30" s="177"/>
      <c r="Q30" s="177"/>
    </row>
    <row r="31" spans="1:17" s="21" customFormat="1" x14ac:dyDescent="0.2">
      <c r="A31" s="304" t="s">
        <v>97</v>
      </c>
      <c r="B31" s="304"/>
      <c r="C31" s="304"/>
      <c r="D31" s="304"/>
      <c r="E31" s="266" t="s">
        <v>98</v>
      </c>
      <c r="F31" s="266" t="s">
        <v>99</v>
      </c>
      <c r="G31" s="306"/>
      <c r="H31" s="306"/>
      <c r="I31" s="306"/>
      <c r="J31" s="177"/>
      <c r="K31" s="177"/>
      <c r="L31" s="177"/>
      <c r="M31" s="177"/>
      <c r="N31" s="177"/>
      <c r="O31" s="177"/>
      <c r="P31" s="177"/>
      <c r="Q31" s="177"/>
    </row>
    <row r="32" spans="1:17" s="20" customFormat="1" x14ac:dyDescent="0.2">
      <c r="A32" s="304" t="s">
        <v>100</v>
      </c>
      <c r="B32" s="304"/>
      <c r="C32" s="304"/>
      <c r="D32" s="304"/>
      <c r="E32" s="266" t="s">
        <v>101</v>
      </c>
      <c r="F32" s="266" t="s">
        <v>102</v>
      </c>
      <c r="G32" s="306"/>
      <c r="H32" s="306"/>
      <c r="I32" s="306"/>
      <c r="J32" s="177"/>
      <c r="K32" s="177"/>
      <c r="L32" s="177"/>
      <c r="M32" s="177"/>
      <c r="N32" s="177"/>
      <c r="O32" s="177"/>
      <c r="P32" s="177"/>
      <c r="Q32" s="177"/>
    </row>
    <row r="33" spans="1:9" s="20" customFormat="1" x14ac:dyDescent="0.2">
      <c r="A33" s="304" t="s">
        <v>103</v>
      </c>
      <c r="B33" s="304"/>
      <c r="C33" s="304"/>
      <c r="D33" s="304"/>
      <c r="E33" s="266" t="s">
        <v>104</v>
      </c>
      <c r="F33" s="266" t="s">
        <v>105</v>
      </c>
      <c r="G33" s="308"/>
      <c r="H33" s="309"/>
      <c r="I33" s="310"/>
    </row>
    <row r="34" spans="1:9" s="20" customFormat="1" x14ac:dyDescent="0.2">
      <c r="A34" s="304" t="s">
        <v>106</v>
      </c>
      <c r="B34" s="304"/>
      <c r="C34" s="304"/>
      <c r="D34" s="304"/>
      <c r="E34" s="266" t="s">
        <v>107</v>
      </c>
      <c r="F34" s="266" t="s">
        <v>108</v>
      </c>
      <c r="G34" s="308"/>
      <c r="H34" s="309"/>
      <c r="I34" s="310"/>
    </row>
    <row r="35" spans="1:9" x14ac:dyDescent="0.2">
      <c r="A35" s="304" t="s">
        <v>109</v>
      </c>
      <c r="B35" s="304"/>
      <c r="C35" s="304"/>
      <c r="D35" s="304"/>
      <c r="E35" s="266" t="s">
        <v>110</v>
      </c>
      <c r="F35" s="266" t="s">
        <v>111</v>
      </c>
      <c r="G35" s="318"/>
      <c r="H35" s="318"/>
      <c r="I35" s="177"/>
    </row>
    <row r="36" spans="1:9" x14ac:dyDescent="0.2">
      <c r="A36" s="256"/>
      <c r="B36" s="256"/>
      <c r="C36" s="256"/>
      <c r="D36" s="256"/>
      <c r="E36" s="177"/>
      <c r="F36" s="177"/>
      <c r="G36" s="177"/>
      <c r="H36" s="177"/>
      <c r="I36" s="177"/>
    </row>
    <row r="37" spans="1:9" s="26" customFormat="1" x14ac:dyDescent="0.2">
      <c r="A37" s="304" t="s">
        <v>112</v>
      </c>
      <c r="B37" s="304"/>
      <c r="C37" s="304"/>
      <c r="D37" s="304"/>
      <c r="E37" s="177"/>
      <c r="F37" s="29" t="s">
        <v>113</v>
      </c>
      <c r="G37" s="269"/>
      <c r="H37" s="177"/>
      <c r="I37" s="177"/>
    </row>
    <row r="38" spans="1:9" s="26" customFormat="1" x14ac:dyDescent="0.2">
      <c r="A38" s="304" t="s">
        <v>114</v>
      </c>
      <c r="B38" s="304"/>
      <c r="C38" s="304"/>
      <c r="D38" s="304"/>
      <c r="E38" s="177"/>
      <c r="F38" s="29" t="s">
        <v>115</v>
      </c>
      <c r="G38" s="268"/>
      <c r="H38" s="177"/>
      <c r="I38" s="177"/>
    </row>
    <row r="39" spans="1:9" s="26" customFormat="1" x14ac:dyDescent="0.2">
      <c r="A39" s="304" t="s">
        <v>116</v>
      </c>
      <c r="B39" s="304"/>
      <c r="C39" s="304"/>
      <c r="D39" s="304"/>
      <c r="E39" s="177"/>
      <c r="F39" s="29" t="s">
        <v>117</v>
      </c>
      <c r="G39" s="269"/>
      <c r="H39" s="177"/>
      <c r="I39" s="177"/>
    </row>
    <row r="40" spans="1:9" s="26" customFormat="1" x14ac:dyDescent="0.2">
      <c r="A40" s="304" t="s">
        <v>118</v>
      </c>
      <c r="B40" s="304"/>
      <c r="C40" s="304"/>
      <c r="D40" s="304"/>
      <c r="E40" s="177"/>
      <c r="F40" s="29" t="s">
        <v>119</v>
      </c>
      <c r="G40" s="268"/>
      <c r="H40" s="177"/>
      <c r="I40" s="177"/>
    </row>
    <row r="41" spans="1:9" x14ac:dyDescent="0.2">
      <c r="A41" s="304" t="s">
        <v>120</v>
      </c>
      <c r="B41" s="304"/>
      <c r="C41" s="304"/>
      <c r="D41" s="304"/>
      <c r="E41" s="266" t="s">
        <v>121</v>
      </c>
      <c r="F41" s="266" t="s">
        <v>122</v>
      </c>
      <c r="G41" s="307"/>
      <c r="H41" s="307"/>
      <c r="I41" s="307"/>
    </row>
    <row r="42" spans="1:9" x14ac:dyDescent="0.2">
      <c r="A42" s="304" t="s">
        <v>123</v>
      </c>
      <c r="B42" s="304"/>
      <c r="C42" s="304"/>
      <c r="D42" s="304"/>
      <c r="E42" s="266" t="s">
        <v>124</v>
      </c>
      <c r="F42" s="266" t="s">
        <v>125</v>
      </c>
      <c r="G42" s="306"/>
      <c r="H42" s="306"/>
      <c r="I42" s="177"/>
    </row>
    <row r="43" spans="1:9" x14ac:dyDescent="0.2">
      <c r="A43" s="304" t="s">
        <v>126</v>
      </c>
      <c r="B43" s="304"/>
      <c r="C43" s="304"/>
      <c r="D43" s="304"/>
      <c r="E43" s="266" t="s">
        <v>127</v>
      </c>
      <c r="F43" s="266" t="s">
        <v>128</v>
      </c>
      <c r="G43" s="268"/>
      <c r="H43" s="177"/>
      <c r="I43" s="177"/>
    </row>
    <row r="44" spans="1:9" x14ac:dyDescent="0.2">
      <c r="A44" s="319"/>
      <c r="B44" s="319"/>
      <c r="C44" s="319"/>
      <c r="D44" s="319"/>
      <c r="E44" s="266"/>
      <c r="F44" s="266"/>
      <c r="G44" s="266"/>
      <c r="H44" s="177"/>
      <c r="I44" s="177"/>
    </row>
    <row r="45" spans="1:9" s="5" customFormat="1" x14ac:dyDescent="0.2">
      <c r="A45" s="304" t="s">
        <v>129</v>
      </c>
      <c r="B45" s="304"/>
      <c r="C45" s="304"/>
      <c r="D45" s="304"/>
      <c r="E45" s="266" t="s">
        <v>130</v>
      </c>
      <c r="F45" s="266" t="s">
        <v>131</v>
      </c>
      <c r="G45" s="268"/>
      <c r="H45" s="177"/>
      <c r="I45" s="177"/>
    </row>
    <row r="46" spans="1:9" x14ac:dyDescent="0.2">
      <c r="A46" s="319"/>
      <c r="B46" s="319"/>
      <c r="C46" s="319"/>
      <c r="D46" s="319"/>
      <c r="E46" s="266"/>
      <c r="F46" s="266"/>
      <c r="G46" s="266"/>
      <c r="H46" s="177"/>
      <c r="I46" s="177"/>
    </row>
    <row r="49" spans="1:21" ht="19" x14ac:dyDescent="0.25">
      <c r="A49" s="300"/>
      <c r="B49" s="300"/>
      <c r="C49" s="300"/>
      <c r="D49" s="300"/>
      <c r="E49" s="300"/>
      <c r="F49" s="300"/>
      <c r="G49" s="300"/>
      <c r="H49" s="300"/>
      <c r="I49" s="300"/>
      <c r="J49" s="300"/>
      <c r="K49" s="300"/>
      <c r="L49" s="300"/>
      <c r="M49" s="300"/>
      <c r="N49" s="300"/>
      <c r="O49" s="300"/>
      <c r="P49" s="300"/>
      <c r="Q49" s="300"/>
      <c r="R49" s="300"/>
      <c r="S49" s="300"/>
      <c r="T49" s="300"/>
      <c r="U49" s="300"/>
    </row>
  </sheetData>
  <sheetProtection algorithmName="SHA-512" hashValue="OtpJ7T+xwfG+Y+qrJvUmzpdclLd4SXrZh4LC5eC+RCWf0BHDb3xEReNKSbLVqgRG7KE3R1eSFIyjMfZDjMZbww==" saltValue="z85dKT0x0/GcIJJ/c1kxTw==" spinCount="100000" sheet="1" objects="1" scenarios="1" selectLockedCells="1"/>
  <mergeCells count="61">
    <mergeCell ref="A45:D45"/>
    <mergeCell ref="A46:D46"/>
    <mergeCell ref="A44:D44"/>
    <mergeCell ref="A43:D43"/>
    <mergeCell ref="A42:D42"/>
    <mergeCell ref="G8:J8"/>
    <mergeCell ref="A8:D8"/>
    <mergeCell ref="G41:I41"/>
    <mergeCell ref="A41:D41"/>
    <mergeCell ref="G42:H42"/>
    <mergeCell ref="A37:D37"/>
    <mergeCell ref="A38:D38"/>
    <mergeCell ref="A39:D39"/>
    <mergeCell ref="A40:D40"/>
    <mergeCell ref="G31:I31"/>
    <mergeCell ref="A33:D33"/>
    <mergeCell ref="A34:D34"/>
    <mergeCell ref="G32:I32"/>
    <mergeCell ref="G33:I33"/>
    <mergeCell ref="A35:D35"/>
    <mergeCell ref="A32:D32"/>
    <mergeCell ref="A49:U49"/>
    <mergeCell ref="A1:C5"/>
    <mergeCell ref="D1:U5"/>
    <mergeCell ref="G13:J13"/>
    <mergeCell ref="A12:D12"/>
    <mergeCell ref="A13:D13"/>
    <mergeCell ref="A14:D14"/>
    <mergeCell ref="A15:D15"/>
    <mergeCell ref="A16:D16"/>
    <mergeCell ref="A17:D17"/>
    <mergeCell ref="A18:D18"/>
    <mergeCell ref="L12:M12"/>
    <mergeCell ref="A31:D31"/>
    <mergeCell ref="G34:I34"/>
    <mergeCell ref="G35:H35"/>
    <mergeCell ref="G25:J25"/>
    <mergeCell ref="A23:D23"/>
    <mergeCell ref="A21:D21"/>
    <mergeCell ref="G21:J21"/>
    <mergeCell ref="G12:J12"/>
    <mergeCell ref="G14:J14"/>
    <mergeCell ref="G15:J15"/>
    <mergeCell ref="G16:J16"/>
    <mergeCell ref="G17:J17"/>
    <mergeCell ref="A10:D10"/>
    <mergeCell ref="A19:D19"/>
    <mergeCell ref="A30:D30"/>
    <mergeCell ref="G27:I27"/>
    <mergeCell ref="G28:I28"/>
    <mergeCell ref="G29:I29"/>
    <mergeCell ref="G30:I30"/>
    <mergeCell ref="A25:D25"/>
    <mergeCell ref="A27:D27"/>
    <mergeCell ref="A28:D28"/>
    <mergeCell ref="A29:D29"/>
    <mergeCell ref="G22:H22"/>
    <mergeCell ref="G20:H20"/>
    <mergeCell ref="A22:D22"/>
    <mergeCell ref="A20:D20"/>
    <mergeCell ref="G23:J23"/>
  </mergeCells>
  <conditionalFormatting sqref="G25">
    <cfRule type="expression" dxfId="663" priority="59">
      <formula>LEN(TRIM($G$25:$I$25))&gt;0</formula>
    </cfRule>
  </conditionalFormatting>
  <conditionalFormatting sqref="G27">
    <cfRule type="expression" dxfId="662" priority="58">
      <formula>LEN(TRIM($G$27:$H$27))&gt;0</formula>
    </cfRule>
  </conditionalFormatting>
  <conditionalFormatting sqref="G28">
    <cfRule type="expression" dxfId="661" priority="57">
      <formula>LEN(TRIM($G$28:$H$28))&gt;0</formula>
    </cfRule>
  </conditionalFormatting>
  <conditionalFormatting sqref="G25:J25">
    <cfRule type="expression" dxfId="660" priority="56">
      <formula>LEN(TRIM($G$25:$J$25))&gt;0</formula>
    </cfRule>
  </conditionalFormatting>
  <conditionalFormatting sqref="G27:I27">
    <cfRule type="expression" dxfId="659" priority="55">
      <formula>LEN(TRIM($G$27:$I$27))&gt;0</formula>
    </cfRule>
  </conditionalFormatting>
  <conditionalFormatting sqref="G28:I28">
    <cfRule type="expression" dxfId="658" priority="54">
      <formula>LEN(TRIM($G$28:$I$28))&gt;0</formula>
    </cfRule>
  </conditionalFormatting>
  <conditionalFormatting sqref="G29:I29">
    <cfRule type="expression" dxfId="657" priority="53">
      <formula>LEN(TRIM($G$29:$I$29))&gt;0</formula>
    </cfRule>
  </conditionalFormatting>
  <conditionalFormatting sqref="G30:H30">
    <cfRule type="expression" dxfId="656" priority="52">
      <formula>LEN(TRIM($G$30:$H$30))&gt;0</formula>
    </cfRule>
  </conditionalFormatting>
  <conditionalFormatting sqref="G41">
    <cfRule type="expression" dxfId="655" priority="50">
      <formula>LEN(TRIM($G$41:$H$41))&gt;0</formula>
    </cfRule>
  </conditionalFormatting>
  <conditionalFormatting sqref="G41:I41">
    <cfRule type="expression" dxfId="654" priority="49">
      <formula>LEN(TRIM($G$41:$I$41))&gt;0</formula>
    </cfRule>
  </conditionalFormatting>
  <conditionalFormatting sqref="G42:H42">
    <cfRule type="expression" dxfId="653" priority="48">
      <formula>LEN(TRIM($G$42:$H$42))&gt;0</formula>
    </cfRule>
  </conditionalFormatting>
  <conditionalFormatting sqref="G43">
    <cfRule type="expression" dxfId="652" priority="47">
      <formula>LEN(TRIM($G$43))&gt;0</formula>
    </cfRule>
  </conditionalFormatting>
  <conditionalFormatting sqref="G45">
    <cfRule type="expression" dxfId="651" priority="42">
      <formula>LEN(TRIM($G$45))&gt;0</formula>
    </cfRule>
  </conditionalFormatting>
  <conditionalFormatting sqref="G20:H20">
    <cfRule type="expression" dxfId="650" priority="39">
      <formula>LEN(TRIM($G$20:$H$20))&gt;0</formula>
    </cfRule>
  </conditionalFormatting>
  <conditionalFormatting sqref="G22:H22">
    <cfRule type="expression" dxfId="649" priority="38">
      <formula>LEN(TRIM($G$22:$H$22))&gt;0</formula>
    </cfRule>
  </conditionalFormatting>
  <conditionalFormatting sqref="G22:H22">
    <cfRule type="expression" dxfId="648" priority="37">
      <formula>LEN(TRIM($G$22:$H$22))&gt;0</formula>
    </cfRule>
  </conditionalFormatting>
  <conditionalFormatting sqref="G18 G20 G12:J15 G27:G34 G41:G43 G45 G22 G25">
    <cfRule type="notContainsBlanks" dxfId="647" priority="34">
      <formula>LEN(TRIM(G12))&gt;0</formula>
    </cfRule>
  </conditionalFormatting>
  <conditionalFormatting sqref="G17:J17">
    <cfRule type="expression" dxfId="646" priority="32">
      <formula>$M$17&lt;&gt;"!!"</formula>
    </cfRule>
  </conditionalFormatting>
  <conditionalFormatting sqref="G35">
    <cfRule type="expression" dxfId="645" priority="28">
      <formula>LEN(TRIM($G$30:$H$30))&gt;0</formula>
    </cfRule>
  </conditionalFormatting>
  <conditionalFormatting sqref="G35">
    <cfRule type="notContainsBlanks" dxfId="644" priority="27">
      <formula>LEN(TRIM(G35))&gt;0</formula>
    </cfRule>
  </conditionalFormatting>
  <conditionalFormatting sqref="G35:H35">
    <cfRule type="expression" dxfId="643" priority="26">
      <formula>OR(AND(G35=INDEX(INDIRECT(E35),3),OR(AND(NOT(ISBLANK(G32)),NOT(G32=INDEX(INDIRECT(E32),6))),AND(NOT(ISBLANK(G33)),NOT(G33=INDEX(INDIRECT(E33),6))),AND(NOT(ISBLANK(G34)),NOT(G34=INDEX(INDIRECT(E34),6))))),AND(OR(G35=INDEX(INDIRECT(E35),1),G35=INDEX(INDIRECT(E35),2)),AND(OR(ISBLANK(G32),G32=INDEX(INDIRECT(E32),6)),OR(ISBLANK(G33),G33=INDEX(INDIRECT(E33),6)),OR(ISBLANK(G34),G34=INDEX(INDIRECT(E34),6)))))</formula>
    </cfRule>
  </conditionalFormatting>
  <conditionalFormatting sqref="G31:I31">
    <cfRule type="expression" dxfId="642" priority="25">
      <formula>OR(AND(G31=INDEX(INDIRECT(E31),3),OR(AND(NOT(ISBLANK(G27)),NOT(G27=INDEX(INDIRECT(E27),8))),AND(NOT(ISBLANK(G28)),NOT(G28=INDEX(INDIRECT(E28),8))),AND(NOT(ISBLANK(G29)),NOT(G29=INDEX(INDIRECT(E29),8))))),AND(OR(G31=INDEX(INDIRECT(E31),1),G31=INDEX(INDIRECT(E31),2)),AND(OR(ISBLANK(G27),G27=INDEX(INDIRECT(E27),8)),OR(ISBLANK(G28),G28=INDEX(INDIRECT(E28),8)),OR(ISBLANK(G29),G29=INDEX(INDIRECT(E29),8)))))</formula>
    </cfRule>
  </conditionalFormatting>
  <conditionalFormatting sqref="G37">
    <cfRule type="notContainsBlanks" dxfId="641" priority="24">
      <formula>LEN(TRIM(G37))&gt;0</formula>
    </cfRule>
  </conditionalFormatting>
  <conditionalFormatting sqref="G38">
    <cfRule type="notContainsBlanks" dxfId="640" priority="23">
      <formula>LEN(TRIM(G38))&gt;0</formula>
    </cfRule>
  </conditionalFormatting>
  <conditionalFormatting sqref="G39">
    <cfRule type="notContainsBlanks" dxfId="639" priority="22">
      <formula>LEN(TRIM(G39))&gt;0</formula>
    </cfRule>
  </conditionalFormatting>
  <conditionalFormatting sqref="G40">
    <cfRule type="notContainsBlanks" dxfId="638" priority="20">
      <formula>LEN(TRIM(G40))&gt;0</formula>
    </cfRule>
  </conditionalFormatting>
  <conditionalFormatting sqref="A23:D23">
    <cfRule type="expression" dxfId="637" priority="16">
      <formula>IF($G$22=INDEX(ddBuildingCode,6),TRUE,FALSE)</formula>
    </cfRule>
  </conditionalFormatting>
  <conditionalFormatting sqref="A21:D21">
    <cfRule type="expression" dxfId="636" priority="15">
      <formula>IF($G$20=INDEX(ddEnergyCode,6),TRUE,FALSE)</formula>
    </cfRule>
  </conditionalFormatting>
  <conditionalFormatting sqref="G21">
    <cfRule type="notContainsBlanks" dxfId="635" priority="12">
      <formula>LEN(TRIM(G21))&gt;0</formula>
    </cfRule>
  </conditionalFormatting>
  <conditionalFormatting sqref="G21:J21">
    <cfRule type="expression" dxfId="634" priority="11">
      <formula>AND($G$20&lt;&gt;INDEX(INDIRECT($E$20),6),LEN(TRIM($G$21))&gt;0)</formula>
    </cfRule>
  </conditionalFormatting>
  <conditionalFormatting sqref="G21">
    <cfRule type="expression" dxfId="633" priority="13">
      <formula>IF($G$20=INDEX(ddEnergyCode,6),TRUE,FALSE)</formula>
    </cfRule>
  </conditionalFormatting>
  <conditionalFormatting sqref="G21">
    <cfRule type="expression" dxfId="632" priority="14">
      <formula>NOT($G$20=INDEX(ddEnergyCode,6))</formula>
    </cfRule>
  </conditionalFormatting>
  <conditionalFormatting sqref="G23">
    <cfRule type="notContainsBlanks" dxfId="631" priority="8">
      <formula>LEN(TRIM(G23))&gt;0</formula>
    </cfRule>
  </conditionalFormatting>
  <conditionalFormatting sqref="G23:J23">
    <cfRule type="expression" dxfId="630" priority="7">
      <formula>AND($G$22&lt;&gt;INDEX(INDIRECT($E$22),6),LEN(TRIM($G$23))&gt;0)</formula>
    </cfRule>
  </conditionalFormatting>
  <conditionalFormatting sqref="G23">
    <cfRule type="expression" dxfId="629" priority="9">
      <formula>IF($G$22=INDEX(ddBuildingCode,6),TRUE,FALSE)</formula>
    </cfRule>
  </conditionalFormatting>
  <conditionalFormatting sqref="G23">
    <cfRule type="expression" dxfId="628" priority="10">
      <formula>NOT($G$22=INDEX(ddBuildingCode,6))</formula>
    </cfRule>
  </conditionalFormatting>
  <conditionalFormatting sqref="G10">
    <cfRule type="expression" dxfId="627" priority="6">
      <formula>LEN($G$10)&gt;0</formula>
    </cfRule>
  </conditionalFormatting>
  <conditionalFormatting sqref="K15">
    <cfRule type="expression" dxfId="626" priority="5">
      <formula>dstBatch=TRUE</formula>
    </cfRule>
  </conditionalFormatting>
  <conditionalFormatting sqref="K18">
    <cfRule type="expression" dxfId="625" priority="4">
      <formula>dstBatch=TRUE</formula>
    </cfRule>
  </conditionalFormatting>
  <conditionalFormatting sqref="K8">
    <cfRule type="expression" dxfId="624" priority="3">
      <formula>dstBatch=TRUE</formula>
    </cfRule>
  </conditionalFormatting>
  <conditionalFormatting sqref="G8 G15 G18">
    <cfRule type="expression" dxfId="623" priority="1">
      <formula>AND(dstBatch=TRUE,LEN(G8)&gt;0)</formula>
    </cfRule>
    <cfRule type="notContainsBlanks" dxfId="622" priority="2">
      <formula>LEN(TRIM(G8))&gt;0</formula>
    </cfRule>
    <cfRule type="expression" dxfId="621" priority="29">
      <formula>dstBatch</formula>
    </cfRule>
  </conditionalFormatting>
  <dataValidations count="18">
    <dataValidation type="list" allowBlank="1" showInputMessage="1" showErrorMessage="1" error="Please use the dropdown." sqref="G25:J25" xr:uid="{00000000-0002-0000-0100-000001000000}">
      <formula1>INDIRECT($E$25)</formula1>
    </dataValidation>
    <dataValidation type="list" allowBlank="1" showInputMessage="1" showErrorMessage="1" error="Please use the dropdown." sqref="G27:I27" xr:uid="{00000000-0002-0000-0100-000002000000}">
      <formula1>INDIRECT($E$27)</formula1>
    </dataValidation>
    <dataValidation type="list" allowBlank="1" showInputMessage="1" showErrorMessage="1" error="Please use the dropdown." sqref="G28:I28" xr:uid="{00000000-0002-0000-0100-000003000000}">
      <formula1>INDIRECT($E$28)</formula1>
    </dataValidation>
    <dataValidation type="list" allowBlank="1" showInputMessage="1" showErrorMessage="1" error="Please use the dropdown." sqref="G29:I29" xr:uid="{00000000-0002-0000-0100-000004000000}">
      <formula1>INDIRECT($E$29)</formula1>
    </dataValidation>
    <dataValidation type="list" allowBlank="1" showInputMessage="1" showErrorMessage="1" error="Please use the dropdown." sqref="G30:I30" xr:uid="{00000000-0002-0000-0100-000005000000}">
      <formula1>INDIRECT($E$30)</formula1>
    </dataValidation>
    <dataValidation type="list" allowBlank="1" showInputMessage="1" showErrorMessage="1" error="Please use the dropdown." sqref="G41:I41" xr:uid="{00000000-0002-0000-0100-000007000000}">
      <formula1>INDIRECT($E$41)</formula1>
    </dataValidation>
    <dataValidation type="list" allowBlank="1" showInputMessage="1" showErrorMessage="1" error="Please use the dropdown." sqref="G42:H42" xr:uid="{00000000-0002-0000-0100-000008000000}">
      <formula1>INDIRECT($E$42)</formula1>
    </dataValidation>
    <dataValidation type="list" allowBlank="1" showInputMessage="1" showErrorMessage="1" error="Please use the dropdown." sqref="G43" xr:uid="{00000000-0002-0000-0100-000009000000}">
      <formula1>INDIRECT($E$43)</formula1>
    </dataValidation>
    <dataValidation type="list" allowBlank="1" showInputMessage="1" showErrorMessage="1" error="Please use the dropdown." sqref="G45" xr:uid="{00000000-0002-0000-0100-00000D000000}">
      <formula1>INDIRECT($E$45)</formula1>
    </dataValidation>
    <dataValidation type="list" allowBlank="1" showInputMessage="1" showErrorMessage="1" error="Please use the dropdown." sqref="G20:H20" xr:uid="{00000000-0002-0000-0100-000010000000}">
      <formula1>INDIRECT($E$20)</formula1>
    </dataValidation>
    <dataValidation type="list" allowBlank="1" showInputMessage="1" showErrorMessage="1" error="Please use the dropdown." sqref="G22:H22" xr:uid="{00000000-0002-0000-0100-000011000000}">
      <formula1>INDIRECT($E$22)</formula1>
    </dataValidation>
    <dataValidation type="list" allowBlank="1" showInputMessage="1" showErrorMessage="1" error="Please use the dropdown." sqref="G31:I31 G35:H35" xr:uid="{00000000-0002-0000-0100-000015000000}">
      <formula1>INDIRECT(E31)</formula1>
    </dataValidation>
    <dataValidation type="decimal" allowBlank="1" showInputMessage="1" showErrorMessage="1" error="Enter a decimal between 0 and 1." prompt="Enter the SHGC value." sqref="G37:G38" xr:uid="{00000000-0002-0000-0100-000016000000}">
      <formula1>0</formula1>
      <formula2>1</formula2>
    </dataValidation>
    <dataValidation type="decimal" allowBlank="1" showInputMessage="1" showErrorMessage="1" error="Enter a decimal between 0 and 1." prompt="Enter the U-value." sqref="G39:G40" xr:uid="{00000000-0002-0000-0100-000017000000}">
      <formula1>0</formula1>
      <formula2>1</formula2>
    </dataValidation>
    <dataValidation type="list" allowBlank="1" showInputMessage="1" showErrorMessage="1" error="Please use the dropdown." sqref="G32:I32" xr:uid="{00000000-0002-0000-0100-000018000000}">
      <formula1>INDIRECT($E$32)</formula1>
    </dataValidation>
    <dataValidation type="list" allowBlank="1" showInputMessage="1" showErrorMessage="1" error="Please use the dropdown." sqref="G33:I33" xr:uid="{00000000-0002-0000-0100-000019000000}">
      <formula1>INDIRECT($E$33)</formula1>
    </dataValidation>
    <dataValidation type="list" allowBlank="1" showInputMessage="1" showErrorMessage="1" error="Please use the dropdown." sqref="G34:I34" xr:uid="{00000000-0002-0000-0100-00001A000000}">
      <formula1>INDIRECT($E$34)</formula1>
    </dataValidation>
    <dataValidation type="list" allowBlank="1" showDropDown="1" showInputMessage="1" showErrorMessage="1" sqref="G10" xr:uid="{5CF50B2E-D976-46EA-9FDA-F0FA1D868DEC}">
      <formula1>"TofF"</formula1>
    </dataValidation>
  </dataValidations>
  <pageMargins left="0.7" right="0.7" top="0.75" bottom="0.75" header="0.3" footer="0.3"/>
  <pageSetup scale="51" fitToHeight="0" orientation="portrait" r:id="rId1"/>
  <drawing r:id="rId2"/>
  <extLst>
    <ext xmlns:x14="http://schemas.microsoft.com/office/spreadsheetml/2009/9/main" uri="{78C0D931-6437-407d-A8EE-F0AAD7539E65}">
      <x14:conditionalFormattings>
        <x14:conditionalFormatting xmlns:xm="http://schemas.microsoft.com/office/excel/2006/main">
          <x14:cfRule type="expression" priority="17" id="{BF0FE954-A7E3-486E-9854-5EB7F4D5F002}">
            <xm:f>NOT(ISERROR(MATCH(G16,Geography!$J$2:$J$57,0)))</xm:f>
            <x14:dxf>
              <fill>
                <patternFill>
                  <bgColor rgb="FF92D050"/>
                </patternFill>
              </fill>
            </x14:dxf>
          </x14:cfRule>
          <xm:sqref>G16:J16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64242C45-4E7B-463D-9F06-E1A6D2E0B719}">
          <x14:formula1>
            <xm:f>Geography!$J$2:$J$57</xm:f>
          </x14:formula1>
          <xm:sqref>G16:J16</xm:sqref>
        </x14:dataValidation>
        <x14:dataValidation type="list" allowBlank="1" showInputMessage="1" showErrorMessage="1" xr:uid="{40FAB6E3-289B-4D82-8BE4-0A147973F49D}">
          <x14:formula1>
            <xm:f>OFFSET(Geography!$C$2,MATCH($G$16,Geography!$A$2:$A$3146,0)-1,0,COUNTIF(Geography!$A$2:$A$3146,$G$16),1)</xm:f>
          </x14:formula1>
          <xm:sqref>G17:J17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tabColor theme="1"/>
    <pageSetUpPr fitToPage="1"/>
  </sheetPr>
  <dimension ref="A1:J3223"/>
  <sheetViews>
    <sheetView topLeftCell="K1" zoomScaleNormal="100" workbookViewId="0">
      <selection activeCell="A5" sqref="A5"/>
    </sheetView>
  </sheetViews>
  <sheetFormatPr baseColWidth="10" defaultColWidth="8.83203125" defaultRowHeight="15" x14ac:dyDescent="0.2"/>
  <cols>
    <col min="1" max="2" width="0" hidden="1" customWidth="1"/>
    <col min="3" max="3" width="23.33203125" hidden="1" customWidth="1"/>
    <col min="4" max="7" width="0" hidden="1" customWidth="1"/>
    <col min="8" max="8" width="0" style="23" hidden="1" customWidth="1"/>
    <col min="9" max="10" width="0" hidden="1" customWidth="1"/>
    <col min="13" max="13" width="18.6640625" customWidth="1"/>
    <col min="14" max="14" width="19" bestFit="1" customWidth="1"/>
  </cols>
  <sheetData>
    <row r="1" spans="1:10" x14ac:dyDescent="0.2">
      <c r="A1" s="177" t="s">
        <v>63</v>
      </c>
      <c r="B1" s="177" t="s">
        <v>132</v>
      </c>
      <c r="C1" s="177" t="s">
        <v>64</v>
      </c>
      <c r="D1" s="177" t="s">
        <v>133</v>
      </c>
      <c r="E1" s="177" t="s">
        <v>134</v>
      </c>
      <c r="F1" s="177" t="s">
        <v>135</v>
      </c>
      <c r="G1" s="177" t="s">
        <v>136</v>
      </c>
      <c r="H1" s="177" t="s">
        <v>137</v>
      </c>
      <c r="I1" s="177"/>
      <c r="J1" s="177" t="s">
        <v>63</v>
      </c>
    </row>
    <row r="2" spans="1:10" x14ac:dyDescent="0.2">
      <c r="A2" s="177" t="s">
        <v>138</v>
      </c>
      <c r="B2" s="177" t="s">
        <v>139</v>
      </c>
      <c r="C2" s="177" t="s">
        <v>140</v>
      </c>
      <c r="D2" s="177">
        <v>2</v>
      </c>
      <c r="E2" s="177">
        <v>3</v>
      </c>
      <c r="F2" s="177" t="s">
        <v>135</v>
      </c>
      <c r="G2" s="177" t="s">
        <v>141</v>
      </c>
      <c r="H2" s="177" t="s">
        <v>142</v>
      </c>
      <c r="I2" s="177"/>
      <c r="J2" s="177" t="s">
        <v>138</v>
      </c>
    </row>
    <row r="3" spans="1:10" x14ac:dyDescent="0.2">
      <c r="A3" s="177" t="s">
        <v>138</v>
      </c>
      <c r="B3" s="177" t="s">
        <v>139</v>
      </c>
      <c r="C3" s="177" t="s">
        <v>143</v>
      </c>
      <c r="D3" s="177">
        <v>3</v>
      </c>
      <c r="E3" s="177">
        <v>2</v>
      </c>
      <c r="F3" s="177" t="s">
        <v>135</v>
      </c>
      <c r="G3" s="177" t="s">
        <v>141</v>
      </c>
      <c r="H3" s="177" t="s">
        <v>142</v>
      </c>
      <c r="I3" s="177"/>
      <c r="J3" s="177" t="s">
        <v>144</v>
      </c>
    </row>
    <row r="4" spans="1:10" x14ac:dyDescent="0.2">
      <c r="A4" s="177" t="s">
        <v>138</v>
      </c>
      <c r="B4" s="177" t="s">
        <v>139</v>
      </c>
      <c r="C4" s="177" t="s">
        <v>145</v>
      </c>
      <c r="D4" s="177">
        <v>2</v>
      </c>
      <c r="E4" s="177">
        <v>3</v>
      </c>
      <c r="F4" s="177" t="s">
        <v>135</v>
      </c>
      <c r="G4" s="177" t="s">
        <v>141</v>
      </c>
      <c r="H4" s="177" t="s">
        <v>142</v>
      </c>
      <c r="I4" s="177"/>
      <c r="J4" s="177" t="s">
        <v>62</v>
      </c>
    </row>
    <row r="5" spans="1:10" x14ac:dyDescent="0.2">
      <c r="A5" s="177" t="s">
        <v>138</v>
      </c>
      <c r="B5" s="177" t="s">
        <v>139</v>
      </c>
      <c r="C5" s="177" t="s">
        <v>146</v>
      </c>
      <c r="D5" s="177">
        <v>2</v>
      </c>
      <c r="E5" s="177">
        <v>3</v>
      </c>
      <c r="F5" s="177" t="s">
        <v>135</v>
      </c>
      <c r="G5" s="177" t="s">
        <v>142</v>
      </c>
      <c r="H5" s="177" t="s">
        <v>142</v>
      </c>
      <c r="I5" s="177"/>
      <c r="J5" s="177" t="s">
        <v>147</v>
      </c>
    </row>
    <row r="6" spans="1:10" x14ac:dyDescent="0.2">
      <c r="A6" s="177" t="s">
        <v>138</v>
      </c>
      <c r="B6" s="177" t="s">
        <v>139</v>
      </c>
      <c r="C6" s="177" t="s">
        <v>148</v>
      </c>
      <c r="D6" s="177">
        <v>2</v>
      </c>
      <c r="E6" s="177">
        <v>3</v>
      </c>
      <c r="F6" s="177" t="s">
        <v>135</v>
      </c>
      <c r="G6" s="177" t="s">
        <v>142</v>
      </c>
      <c r="H6" s="177" t="s">
        <v>142</v>
      </c>
      <c r="I6" s="177"/>
      <c r="J6" s="177" t="s">
        <v>149</v>
      </c>
    </row>
    <row r="7" spans="1:10" x14ac:dyDescent="0.2">
      <c r="A7" s="177" t="s">
        <v>138</v>
      </c>
      <c r="B7" s="177" t="s">
        <v>139</v>
      </c>
      <c r="C7" s="177" t="s">
        <v>150</v>
      </c>
      <c r="D7" s="177">
        <v>2</v>
      </c>
      <c r="E7" s="177">
        <v>3</v>
      </c>
      <c r="F7" s="177" t="s">
        <v>135</v>
      </c>
      <c r="G7" s="177" t="s">
        <v>141</v>
      </c>
      <c r="H7" s="177" t="s">
        <v>142</v>
      </c>
      <c r="I7" s="177"/>
      <c r="J7" s="177" t="s">
        <v>151</v>
      </c>
    </row>
    <row r="8" spans="1:10" x14ac:dyDescent="0.2">
      <c r="A8" s="177" t="s">
        <v>138</v>
      </c>
      <c r="B8" s="177" t="s">
        <v>139</v>
      </c>
      <c r="C8" s="177" t="s">
        <v>152</v>
      </c>
      <c r="D8" s="177">
        <v>3</v>
      </c>
      <c r="E8" s="177">
        <v>3</v>
      </c>
      <c r="F8" s="177" t="s">
        <v>135</v>
      </c>
      <c r="G8" s="177" t="s">
        <v>141</v>
      </c>
      <c r="H8" s="177" t="s">
        <v>142</v>
      </c>
      <c r="I8" s="177"/>
      <c r="J8" s="177" t="s">
        <v>153</v>
      </c>
    </row>
    <row r="9" spans="1:10" x14ac:dyDescent="0.2">
      <c r="A9" s="177" t="s">
        <v>138</v>
      </c>
      <c r="B9" s="177" t="s">
        <v>139</v>
      </c>
      <c r="C9" s="177" t="s">
        <v>154</v>
      </c>
      <c r="D9" s="177">
        <v>1</v>
      </c>
      <c r="E9" s="177">
        <v>3</v>
      </c>
      <c r="F9" s="177" t="s">
        <v>135</v>
      </c>
      <c r="G9" s="177" t="s">
        <v>142</v>
      </c>
      <c r="H9" s="177" t="s">
        <v>142</v>
      </c>
      <c r="I9" s="177"/>
      <c r="J9" s="177" t="s">
        <v>155</v>
      </c>
    </row>
    <row r="10" spans="1:10" x14ac:dyDescent="0.2">
      <c r="A10" s="177" t="s">
        <v>138</v>
      </c>
      <c r="B10" s="177" t="s">
        <v>139</v>
      </c>
      <c r="C10" s="177" t="s">
        <v>156</v>
      </c>
      <c r="D10" s="177">
        <v>3</v>
      </c>
      <c r="E10" s="177">
        <v>3</v>
      </c>
      <c r="F10" s="177" t="s">
        <v>135</v>
      </c>
      <c r="G10" s="177" t="s">
        <v>142</v>
      </c>
      <c r="H10" s="177" t="s">
        <v>142</v>
      </c>
      <c r="I10" s="177"/>
      <c r="J10" s="177" t="s">
        <v>157</v>
      </c>
    </row>
    <row r="11" spans="1:10" x14ac:dyDescent="0.2">
      <c r="A11" s="177" t="s">
        <v>138</v>
      </c>
      <c r="B11" s="177" t="s">
        <v>139</v>
      </c>
      <c r="C11" s="177" t="s">
        <v>158</v>
      </c>
      <c r="D11" s="177">
        <v>2</v>
      </c>
      <c r="E11" s="177">
        <v>3</v>
      </c>
      <c r="F11" s="177" t="s">
        <v>135</v>
      </c>
      <c r="G11" s="177" t="s">
        <v>142</v>
      </c>
      <c r="H11" s="177" t="s">
        <v>142</v>
      </c>
      <c r="I11" s="177"/>
      <c r="J11" s="177" t="s">
        <v>159</v>
      </c>
    </row>
    <row r="12" spans="1:10" x14ac:dyDescent="0.2">
      <c r="A12" s="177" t="s">
        <v>138</v>
      </c>
      <c r="B12" s="177" t="s">
        <v>139</v>
      </c>
      <c r="C12" s="177" t="s">
        <v>160</v>
      </c>
      <c r="D12" s="177">
        <v>2</v>
      </c>
      <c r="E12" s="177">
        <v>3</v>
      </c>
      <c r="F12" s="177" t="s">
        <v>135</v>
      </c>
      <c r="G12" s="177" t="s">
        <v>142</v>
      </c>
      <c r="H12" s="177" t="s">
        <v>142</v>
      </c>
      <c r="I12" s="177"/>
      <c r="J12" s="177" t="s">
        <v>161</v>
      </c>
    </row>
    <row r="13" spans="1:10" x14ac:dyDescent="0.2">
      <c r="A13" s="177" t="s">
        <v>138</v>
      </c>
      <c r="B13" s="177" t="s">
        <v>139</v>
      </c>
      <c r="C13" s="177" t="s">
        <v>162</v>
      </c>
      <c r="D13" s="177">
        <v>3</v>
      </c>
      <c r="E13" s="177">
        <v>3</v>
      </c>
      <c r="F13" s="177" t="s">
        <v>135</v>
      </c>
      <c r="G13" s="177" t="s">
        <v>141</v>
      </c>
      <c r="H13" s="177" t="s">
        <v>142</v>
      </c>
      <c r="I13" s="177"/>
      <c r="J13" s="177" t="s">
        <v>163</v>
      </c>
    </row>
    <row r="14" spans="1:10" x14ac:dyDescent="0.2">
      <c r="A14" s="177" t="s">
        <v>138</v>
      </c>
      <c r="B14" s="177" t="s">
        <v>139</v>
      </c>
      <c r="C14" s="177" t="s">
        <v>164</v>
      </c>
      <c r="D14" s="177">
        <v>3</v>
      </c>
      <c r="E14" s="177">
        <v>3</v>
      </c>
      <c r="F14" s="177" t="s">
        <v>135</v>
      </c>
      <c r="G14" s="177" t="s">
        <v>141</v>
      </c>
      <c r="H14" s="177" t="s">
        <v>142</v>
      </c>
      <c r="I14" s="177"/>
      <c r="J14" s="177" t="s">
        <v>165</v>
      </c>
    </row>
    <row r="15" spans="1:10" x14ac:dyDescent="0.2">
      <c r="A15" s="177" t="s">
        <v>138</v>
      </c>
      <c r="B15" s="177" t="s">
        <v>139</v>
      </c>
      <c r="C15" s="177" t="s">
        <v>166</v>
      </c>
      <c r="D15" s="177">
        <v>1</v>
      </c>
      <c r="E15" s="177">
        <v>3</v>
      </c>
      <c r="F15" s="177" t="s">
        <v>135</v>
      </c>
      <c r="G15" s="177" t="s">
        <v>142</v>
      </c>
      <c r="H15" s="177" t="s">
        <v>142</v>
      </c>
      <c r="I15" s="177"/>
      <c r="J15" s="177" t="s">
        <v>167</v>
      </c>
    </row>
    <row r="16" spans="1:10" x14ac:dyDescent="0.2">
      <c r="A16" s="177" t="s">
        <v>138</v>
      </c>
      <c r="B16" s="177" t="s">
        <v>139</v>
      </c>
      <c r="C16" s="177" t="s">
        <v>168</v>
      </c>
      <c r="D16" s="177">
        <v>1</v>
      </c>
      <c r="E16" s="177">
        <v>3</v>
      </c>
      <c r="F16" s="177" t="s">
        <v>135</v>
      </c>
      <c r="G16" s="177" t="s">
        <v>142</v>
      </c>
      <c r="H16" s="177" t="s">
        <v>142</v>
      </c>
      <c r="I16" s="177"/>
      <c r="J16" s="177" t="s">
        <v>169</v>
      </c>
    </row>
    <row r="17" spans="1:10" x14ac:dyDescent="0.2">
      <c r="A17" s="177" t="s">
        <v>138</v>
      </c>
      <c r="B17" s="177" t="s">
        <v>139</v>
      </c>
      <c r="C17" s="177" t="s">
        <v>170</v>
      </c>
      <c r="D17" s="177">
        <v>3</v>
      </c>
      <c r="E17" s="177">
        <v>3</v>
      </c>
      <c r="F17" s="177" t="s">
        <v>135</v>
      </c>
      <c r="G17" s="177" t="s">
        <v>141</v>
      </c>
      <c r="H17" s="177" t="s">
        <v>142</v>
      </c>
      <c r="I17" s="177"/>
      <c r="J17" s="177" t="s">
        <v>171</v>
      </c>
    </row>
    <row r="18" spans="1:10" x14ac:dyDescent="0.2">
      <c r="A18" s="177" t="s">
        <v>138</v>
      </c>
      <c r="B18" s="177" t="s">
        <v>139</v>
      </c>
      <c r="C18" s="177" t="s">
        <v>172</v>
      </c>
      <c r="D18" s="177">
        <v>1</v>
      </c>
      <c r="E18" s="177">
        <v>3</v>
      </c>
      <c r="F18" s="177" t="s">
        <v>135</v>
      </c>
      <c r="G18" s="177" t="s">
        <v>142</v>
      </c>
      <c r="H18" s="177" t="s">
        <v>142</v>
      </c>
      <c r="I18" s="177"/>
      <c r="J18" s="177" t="s">
        <v>173</v>
      </c>
    </row>
    <row r="19" spans="1:10" x14ac:dyDescent="0.2">
      <c r="A19" s="177" t="s">
        <v>138</v>
      </c>
      <c r="B19" s="177" t="s">
        <v>139</v>
      </c>
      <c r="C19" s="177" t="s">
        <v>174</v>
      </c>
      <c r="D19" s="177">
        <v>3</v>
      </c>
      <c r="E19" s="177">
        <v>3</v>
      </c>
      <c r="F19" s="177" t="s">
        <v>135</v>
      </c>
      <c r="G19" s="177" t="s">
        <v>141</v>
      </c>
      <c r="H19" s="177" t="s">
        <v>142</v>
      </c>
      <c r="I19" s="177"/>
      <c r="J19" s="177" t="s">
        <v>175</v>
      </c>
    </row>
    <row r="20" spans="1:10" x14ac:dyDescent="0.2">
      <c r="A20" s="177" t="s">
        <v>138</v>
      </c>
      <c r="B20" s="177" t="s">
        <v>139</v>
      </c>
      <c r="C20" s="177" t="s">
        <v>176</v>
      </c>
      <c r="D20" s="177">
        <v>1</v>
      </c>
      <c r="E20" s="177">
        <v>3</v>
      </c>
      <c r="F20" s="177" t="s">
        <v>135</v>
      </c>
      <c r="G20" s="177" t="s">
        <v>142</v>
      </c>
      <c r="H20" s="177" t="s">
        <v>142</v>
      </c>
      <c r="I20" s="177"/>
      <c r="J20" s="177" t="s">
        <v>177</v>
      </c>
    </row>
    <row r="21" spans="1:10" x14ac:dyDescent="0.2">
      <c r="A21" s="177" t="s">
        <v>138</v>
      </c>
      <c r="B21" s="177" t="s">
        <v>139</v>
      </c>
      <c r="C21" s="177" t="s">
        <v>178</v>
      </c>
      <c r="D21" s="177">
        <v>3</v>
      </c>
      <c r="E21" s="177">
        <v>3</v>
      </c>
      <c r="F21" s="177" t="s">
        <v>135</v>
      </c>
      <c r="G21" s="177" t="s">
        <v>141</v>
      </c>
      <c r="H21" s="177" t="s">
        <v>142</v>
      </c>
      <c r="I21" s="177"/>
      <c r="J21" s="177" t="s">
        <v>179</v>
      </c>
    </row>
    <row r="22" spans="1:10" x14ac:dyDescent="0.2">
      <c r="A22" s="177" t="s">
        <v>138</v>
      </c>
      <c r="B22" s="177" t="s">
        <v>139</v>
      </c>
      <c r="C22" s="177" t="s">
        <v>180</v>
      </c>
      <c r="D22" s="177">
        <v>3</v>
      </c>
      <c r="E22" s="177">
        <v>3</v>
      </c>
      <c r="F22" s="177" t="s">
        <v>135</v>
      </c>
      <c r="G22" s="177" t="s">
        <v>141</v>
      </c>
      <c r="H22" s="177" t="s">
        <v>142</v>
      </c>
      <c r="I22" s="177"/>
      <c r="J22" s="177" t="s">
        <v>181</v>
      </c>
    </row>
    <row r="23" spans="1:10" x14ac:dyDescent="0.2">
      <c r="A23" s="177" t="s">
        <v>138</v>
      </c>
      <c r="B23" s="177" t="s">
        <v>139</v>
      </c>
      <c r="C23" s="177" t="s">
        <v>182</v>
      </c>
      <c r="D23" s="177">
        <v>2</v>
      </c>
      <c r="E23" s="177">
        <v>3</v>
      </c>
      <c r="F23" s="177" t="s">
        <v>135</v>
      </c>
      <c r="G23" s="177" t="s">
        <v>142</v>
      </c>
      <c r="H23" s="177" t="s">
        <v>142</v>
      </c>
      <c r="I23" s="177"/>
      <c r="J23" s="177" t="s">
        <v>183</v>
      </c>
    </row>
    <row r="24" spans="1:10" x14ac:dyDescent="0.2">
      <c r="A24" s="177" t="s">
        <v>138</v>
      </c>
      <c r="B24" s="177" t="s">
        <v>139</v>
      </c>
      <c r="C24" s="177" t="s">
        <v>184</v>
      </c>
      <c r="D24" s="177">
        <v>3</v>
      </c>
      <c r="E24" s="177">
        <v>3</v>
      </c>
      <c r="F24" s="177" t="s">
        <v>135</v>
      </c>
      <c r="G24" s="177" t="s">
        <v>141</v>
      </c>
      <c r="H24" s="177" t="s">
        <v>142</v>
      </c>
      <c r="I24" s="177"/>
      <c r="J24" s="177" t="s">
        <v>185</v>
      </c>
    </row>
    <row r="25" spans="1:10" x14ac:dyDescent="0.2">
      <c r="A25" s="177" t="s">
        <v>138</v>
      </c>
      <c r="B25" s="177" t="s">
        <v>139</v>
      </c>
      <c r="C25" s="177" t="s">
        <v>186</v>
      </c>
      <c r="D25" s="177">
        <v>2</v>
      </c>
      <c r="E25" s="177">
        <v>3</v>
      </c>
      <c r="F25" s="177" t="s">
        <v>135</v>
      </c>
      <c r="G25" s="177" t="s">
        <v>141</v>
      </c>
      <c r="H25" s="177" t="s">
        <v>142</v>
      </c>
      <c r="I25" s="177"/>
      <c r="J25" s="177" t="s">
        <v>187</v>
      </c>
    </row>
    <row r="26" spans="1:10" x14ac:dyDescent="0.2">
      <c r="A26" s="177" t="s">
        <v>138</v>
      </c>
      <c r="B26" s="177" t="s">
        <v>139</v>
      </c>
      <c r="C26" s="177" t="s">
        <v>188</v>
      </c>
      <c r="D26" s="177">
        <v>2</v>
      </c>
      <c r="E26" s="177">
        <v>3</v>
      </c>
      <c r="F26" s="177" t="s">
        <v>135</v>
      </c>
      <c r="G26" s="177" t="s">
        <v>142</v>
      </c>
      <c r="H26" s="177" t="s">
        <v>142</v>
      </c>
      <c r="I26" s="177"/>
      <c r="J26" s="177" t="s">
        <v>189</v>
      </c>
    </row>
    <row r="27" spans="1:10" x14ac:dyDescent="0.2">
      <c r="A27" s="177" t="s">
        <v>138</v>
      </c>
      <c r="B27" s="177" t="s">
        <v>139</v>
      </c>
      <c r="C27" s="177" t="s">
        <v>190</v>
      </c>
      <c r="D27" s="177">
        <v>2</v>
      </c>
      <c r="E27" s="177">
        <v>3</v>
      </c>
      <c r="F27" s="177" t="s">
        <v>135</v>
      </c>
      <c r="G27" s="177" t="s">
        <v>141</v>
      </c>
      <c r="H27" s="177" t="s">
        <v>142</v>
      </c>
      <c r="I27" s="177"/>
      <c r="J27" s="177" t="s">
        <v>191</v>
      </c>
    </row>
    <row r="28" spans="1:10" x14ac:dyDescent="0.2">
      <c r="A28" s="177" t="s">
        <v>138</v>
      </c>
      <c r="B28" s="177" t="s">
        <v>139</v>
      </c>
      <c r="C28" s="177" t="s">
        <v>192</v>
      </c>
      <c r="D28" s="177">
        <v>3</v>
      </c>
      <c r="E28" s="177">
        <v>3</v>
      </c>
      <c r="F28" s="177" t="s">
        <v>135</v>
      </c>
      <c r="G28" s="177" t="s">
        <v>141</v>
      </c>
      <c r="H28" s="177" t="s">
        <v>142</v>
      </c>
      <c r="I28" s="177"/>
      <c r="J28" s="177" t="s">
        <v>193</v>
      </c>
    </row>
    <row r="29" spans="1:10" x14ac:dyDescent="0.2">
      <c r="A29" s="177" t="s">
        <v>138</v>
      </c>
      <c r="B29" s="177" t="s">
        <v>139</v>
      </c>
      <c r="C29" s="177" t="s">
        <v>194</v>
      </c>
      <c r="D29" s="177">
        <v>2</v>
      </c>
      <c r="E29" s="177">
        <v>3</v>
      </c>
      <c r="F29" s="177" t="s">
        <v>135</v>
      </c>
      <c r="G29" s="177" t="s">
        <v>142</v>
      </c>
      <c r="H29" s="177" t="s">
        <v>142</v>
      </c>
      <c r="I29" s="177"/>
      <c r="J29" s="177" t="s">
        <v>195</v>
      </c>
    </row>
    <row r="30" spans="1:10" x14ac:dyDescent="0.2">
      <c r="A30" s="177" t="s">
        <v>138</v>
      </c>
      <c r="B30" s="177" t="s">
        <v>139</v>
      </c>
      <c r="C30" s="177" t="s">
        <v>196</v>
      </c>
      <c r="D30" s="177">
        <v>2</v>
      </c>
      <c r="E30" s="177">
        <v>3</v>
      </c>
      <c r="F30" s="177" t="s">
        <v>135</v>
      </c>
      <c r="G30" s="177" t="s">
        <v>142</v>
      </c>
      <c r="H30" s="177" t="s">
        <v>142</v>
      </c>
      <c r="I30" s="177"/>
      <c r="J30" s="177" t="s">
        <v>197</v>
      </c>
    </row>
    <row r="31" spans="1:10" x14ac:dyDescent="0.2">
      <c r="A31" s="177" t="s">
        <v>138</v>
      </c>
      <c r="B31" s="177" t="s">
        <v>139</v>
      </c>
      <c r="C31" s="177" t="s">
        <v>198</v>
      </c>
      <c r="D31" s="177">
        <v>1</v>
      </c>
      <c r="E31" s="177">
        <v>3</v>
      </c>
      <c r="F31" s="177" t="s">
        <v>135</v>
      </c>
      <c r="G31" s="177" t="s">
        <v>142</v>
      </c>
      <c r="H31" s="177" t="s">
        <v>142</v>
      </c>
      <c r="I31" s="177"/>
      <c r="J31" s="177" t="s">
        <v>199</v>
      </c>
    </row>
    <row r="32" spans="1:10" x14ac:dyDescent="0.2">
      <c r="A32" s="177" t="s">
        <v>138</v>
      </c>
      <c r="B32" s="177" t="s">
        <v>139</v>
      </c>
      <c r="C32" s="177" t="s">
        <v>200</v>
      </c>
      <c r="D32" s="177">
        <v>3</v>
      </c>
      <c r="E32" s="177">
        <v>3</v>
      </c>
      <c r="F32" s="177" t="s">
        <v>135</v>
      </c>
      <c r="G32" s="177" t="s">
        <v>141</v>
      </c>
      <c r="H32" s="177" t="s">
        <v>142</v>
      </c>
      <c r="I32" s="177"/>
      <c r="J32" s="177" t="s">
        <v>201</v>
      </c>
    </row>
    <row r="33" spans="1:10" x14ac:dyDescent="0.2">
      <c r="A33" s="177" t="s">
        <v>138</v>
      </c>
      <c r="B33" s="177" t="s">
        <v>139</v>
      </c>
      <c r="C33" s="177" t="s">
        <v>202</v>
      </c>
      <c r="D33" s="177">
        <v>2</v>
      </c>
      <c r="E33" s="177">
        <v>3</v>
      </c>
      <c r="F33" s="177" t="s">
        <v>135</v>
      </c>
      <c r="G33" s="177" t="s">
        <v>142</v>
      </c>
      <c r="H33" s="177" t="s">
        <v>142</v>
      </c>
      <c r="I33" s="177"/>
      <c r="J33" s="177" t="s">
        <v>203</v>
      </c>
    </row>
    <row r="34" spans="1:10" x14ac:dyDescent="0.2">
      <c r="A34" s="177" t="s">
        <v>138</v>
      </c>
      <c r="B34" s="177" t="s">
        <v>139</v>
      </c>
      <c r="C34" s="177" t="s">
        <v>204</v>
      </c>
      <c r="D34" s="177">
        <v>2</v>
      </c>
      <c r="E34" s="177">
        <v>3</v>
      </c>
      <c r="F34" s="177" t="s">
        <v>135</v>
      </c>
      <c r="G34" s="177" t="s">
        <v>142</v>
      </c>
      <c r="H34" s="177" t="s">
        <v>142</v>
      </c>
      <c r="I34" s="177"/>
      <c r="J34" s="177" t="s">
        <v>205</v>
      </c>
    </row>
    <row r="35" spans="1:10" x14ac:dyDescent="0.2">
      <c r="A35" s="177" t="s">
        <v>138</v>
      </c>
      <c r="B35" s="177" t="s">
        <v>139</v>
      </c>
      <c r="C35" s="177" t="s">
        <v>206</v>
      </c>
      <c r="D35" s="177">
        <v>3</v>
      </c>
      <c r="E35" s="177">
        <v>3</v>
      </c>
      <c r="F35" s="177" t="s">
        <v>135</v>
      </c>
      <c r="G35" s="177" t="s">
        <v>141</v>
      </c>
      <c r="H35" s="177" t="s">
        <v>142</v>
      </c>
      <c r="I35" s="177"/>
      <c r="J35" s="177" t="s">
        <v>207</v>
      </c>
    </row>
    <row r="36" spans="1:10" x14ac:dyDescent="0.2">
      <c r="A36" s="177" t="s">
        <v>138</v>
      </c>
      <c r="B36" s="177" t="s">
        <v>139</v>
      </c>
      <c r="C36" s="177" t="s">
        <v>208</v>
      </c>
      <c r="D36" s="177">
        <v>3</v>
      </c>
      <c r="E36" s="177">
        <v>3</v>
      </c>
      <c r="F36" s="177" t="s">
        <v>135</v>
      </c>
      <c r="G36" s="177" t="s">
        <v>141</v>
      </c>
      <c r="H36" s="177" t="s">
        <v>142</v>
      </c>
      <c r="I36" s="177"/>
      <c r="J36" s="177" t="s">
        <v>209</v>
      </c>
    </row>
    <row r="37" spans="1:10" x14ac:dyDescent="0.2">
      <c r="A37" s="177" t="s">
        <v>138</v>
      </c>
      <c r="B37" s="177" t="s">
        <v>139</v>
      </c>
      <c r="C37" s="177" t="s">
        <v>210</v>
      </c>
      <c r="D37" s="177">
        <v>1</v>
      </c>
      <c r="E37" s="177">
        <v>3</v>
      </c>
      <c r="F37" s="177" t="s">
        <v>135</v>
      </c>
      <c r="G37" s="177" t="s">
        <v>142</v>
      </c>
      <c r="H37" s="177" t="s">
        <v>142</v>
      </c>
      <c r="I37" s="177"/>
      <c r="J37" s="177" t="s">
        <v>211</v>
      </c>
    </row>
    <row r="38" spans="1:10" x14ac:dyDescent="0.2">
      <c r="A38" s="177" t="s">
        <v>138</v>
      </c>
      <c r="B38" s="177" t="s">
        <v>139</v>
      </c>
      <c r="C38" s="177" t="s">
        <v>212</v>
      </c>
      <c r="D38" s="177">
        <v>2</v>
      </c>
      <c r="E38" s="177">
        <v>3</v>
      </c>
      <c r="F38" s="177" t="s">
        <v>135</v>
      </c>
      <c r="G38" s="177" t="s">
        <v>142</v>
      </c>
      <c r="H38" s="177" t="s">
        <v>142</v>
      </c>
      <c r="I38" s="177"/>
      <c r="J38" s="177" t="s">
        <v>213</v>
      </c>
    </row>
    <row r="39" spans="1:10" x14ac:dyDescent="0.2">
      <c r="A39" s="177" t="s">
        <v>138</v>
      </c>
      <c r="B39" s="177" t="s">
        <v>139</v>
      </c>
      <c r="C39" s="177" t="s">
        <v>214</v>
      </c>
      <c r="D39" s="177">
        <v>2</v>
      </c>
      <c r="E39" s="177">
        <v>3</v>
      </c>
      <c r="F39" s="177" t="s">
        <v>135</v>
      </c>
      <c r="G39" s="177" t="s">
        <v>142</v>
      </c>
      <c r="H39" s="177" t="s">
        <v>142</v>
      </c>
      <c r="I39" s="177"/>
      <c r="J39" s="177" t="s">
        <v>215</v>
      </c>
    </row>
    <row r="40" spans="1:10" x14ac:dyDescent="0.2">
      <c r="A40" s="177" t="s">
        <v>138</v>
      </c>
      <c r="B40" s="177" t="s">
        <v>139</v>
      </c>
      <c r="C40" s="177" t="s">
        <v>216</v>
      </c>
      <c r="D40" s="177">
        <v>1</v>
      </c>
      <c r="E40" s="177">
        <v>3</v>
      </c>
      <c r="F40" s="177" t="s">
        <v>135</v>
      </c>
      <c r="G40" s="177" t="s">
        <v>142</v>
      </c>
      <c r="H40" s="177" t="s">
        <v>142</v>
      </c>
      <c r="I40" s="177"/>
      <c r="J40" s="177" t="s">
        <v>217</v>
      </c>
    </row>
    <row r="41" spans="1:10" x14ac:dyDescent="0.2">
      <c r="A41" s="177" t="s">
        <v>138</v>
      </c>
      <c r="B41" s="177" t="s">
        <v>139</v>
      </c>
      <c r="C41" s="177" t="s">
        <v>218</v>
      </c>
      <c r="D41" s="177">
        <v>1</v>
      </c>
      <c r="E41" s="177">
        <v>3</v>
      </c>
      <c r="F41" s="177" t="s">
        <v>135</v>
      </c>
      <c r="G41" s="177" t="s">
        <v>142</v>
      </c>
      <c r="H41" s="177" t="s">
        <v>142</v>
      </c>
      <c r="I41" s="177"/>
      <c r="J41" s="177" t="s">
        <v>219</v>
      </c>
    </row>
    <row r="42" spans="1:10" x14ac:dyDescent="0.2">
      <c r="A42" s="177" t="s">
        <v>138</v>
      </c>
      <c r="B42" s="177" t="s">
        <v>139</v>
      </c>
      <c r="C42" s="177" t="s">
        <v>220</v>
      </c>
      <c r="D42" s="177">
        <v>2</v>
      </c>
      <c r="E42" s="177">
        <v>3</v>
      </c>
      <c r="F42" s="177" t="s">
        <v>135</v>
      </c>
      <c r="G42" s="177" t="s">
        <v>142</v>
      </c>
      <c r="H42" s="177" t="s">
        <v>142</v>
      </c>
      <c r="I42" s="177"/>
      <c r="J42" s="177" t="s">
        <v>221</v>
      </c>
    </row>
    <row r="43" spans="1:10" x14ac:dyDescent="0.2">
      <c r="A43" s="177" t="s">
        <v>138</v>
      </c>
      <c r="B43" s="177" t="s">
        <v>139</v>
      </c>
      <c r="C43" s="177" t="s">
        <v>222</v>
      </c>
      <c r="D43" s="177">
        <v>1</v>
      </c>
      <c r="E43" s="177">
        <v>3</v>
      </c>
      <c r="F43" s="177" t="s">
        <v>135</v>
      </c>
      <c r="G43" s="177" t="s">
        <v>142</v>
      </c>
      <c r="H43" s="177" t="s">
        <v>142</v>
      </c>
      <c r="I43" s="177"/>
      <c r="J43" s="177" t="s">
        <v>223</v>
      </c>
    </row>
    <row r="44" spans="1:10" x14ac:dyDescent="0.2">
      <c r="A44" s="177" t="s">
        <v>138</v>
      </c>
      <c r="B44" s="177" t="s">
        <v>139</v>
      </c>
      <c r="C44" s="177" t="s">
        <v>224</v>
      </c>
      <c r="D44" s="177">
        <v>2</v>
      </c>
      <c r="E44" s="177">
        <v>3</v>
      </c>
      <c r="F44" s="177" t="s">
        <v>135</v>
      </c>
      <c r="G44" s="177" t="s">
        <v>141</v>
      </c>
      <c r="H44" s="177" t="s">
        <v>142</v>
      </c>
      <c r="I44" s="177"/>
      <c r="J44" s="177" t="s">
        <v>225</v>
      </c>
    </row>
    <row r="45" spans="1:10" x14ac:dyDescent="0.2">
      <c r="A45" s="177" t="s">
        <v>138</v>
      </c>
      <c r="B45" s="177" t="s">
        <v>139</v>
      </c>
      <c r="C45" s="177" t="s">
        <v>226</v>
      </c>
      <c r="D45" s="177">
        <v>2</v>
      </c>
      <c r="E45" s="177">
        <v>3</v>
      </c>
      <c r="F45" s="177" t="s">
        <v>135</v>
      </c>
      <c r="G45" s="177" t="s">
        <v>141</v>
      </c>
      <c r="H45" s="177" t="s">
        <v>142</v>
      </c>
      <c r="I45" s="177"/>
      <c r="J45" s="177" t="s">
        <v>227</v>
      </c>
    </row>
    <row r="46" spans="1:10" x14ac:dyDescent="0.2">
      <c r="A46" s="177" t="s">
        <v>138</v>
      </c>
      <c r="B46" s="177" t="s">
        <v>139</v>
      </c>
      <c r="C46" s="177" t="s">
        <v>228</v>
      </c>
      <c r="D46" s="177">
        <v>1</v>
      </c>
      <c r="E46" s="177">
        <v>3</v>
      </c>
      <c r="F46" s="177" t="s">
        <v>135</v>
      </c>
      <c r="G46" s="177" t="s">
        <v>142</v>
      </c>
      <c r="H46" s="177" t="s">
        <v>142</v>
      </c>
      <c r="I46" s="177"/>
      <c r="J46" s="177" t="s">
        <v>229</v>
      </c>
    </row>
    <row r="47" spans="1:10" x14ac:dyDescent="0.2">
      <c r="A47" s="177" t="s">
        <v>138</v>
      </c>
      <c r="B47" s="177" t="s">
        <v>139</v>
      </c>
      <c r="C47" s="177" t="s">
        <v>230</v>
      </c>
      <c r="D47" s="177">
        <v>3</v>
      </c>
      <c r="E47" s="177">
        <v>3</v>
      </c>
      <c r="F47" s="177" t="s">
        <v>135</v>
      </c>
      <c r="G47" s="177" t="s">
        <v>141</v>
      </c>
      <c r="H47" s="177" t="s">
        <v>142</v>
      </c>
      <c r="I47" s="177"/>
      <c r="J47" s="177" t="s">
        <v>231</v>
      </c>
    </row>
    <row r="48" spans="1:10" x14ac:dyDescent="0.2">
      <c r="A48" s="177" t="s">
        <v>138</v>
      </c>
      <c r="B48" s="177" t="s">
        <v>139</v>
      </c>
      <c r="C48" s="177" t="s">
        <v>232</v>
      </c>
      <c r="D48" s="177">
        <v>2</v>
      </c>
      <c r="E48" s="177">
        <v>3</v>
      </c>
      <c r="F48" s="177" t="s">
        <v>135</v>
      </c>
      <c r="G48" s="177" t="s">
        <v>142</v>
      </c>
      <c r="H48" s="177" t="s">
        <v>142</v>
      </c>
      <c r="I48" s="177"/>
      <c r="J48" s="177" t="s">
        <v>233</v>
      </c>
    </row>
    <row r="49" spans="1:10" x14ac:dyDescent="0.2">
      <c r="A49" s="177" t="s">
        <v>138</v>
      </c>
      <c r="B49" s="177" t="s">
        <v>139</v>
      </c>
      <c r="C49" s="177" t="s">
        <v>234</v>
      </c>
      <c r="D49" s="177">
        <v>2</v>
      </c>
      <c r="E49" s="177">
        <v>3</v>
      </c>
      <c r="F49" s="177" t="s">
        <v>135</v>
      </c>
      <c r="G49" s="177" t="s">
        <v>142</v>
      </c>
      <c r="H49" s="177" t="s">
        <v>142</v>
      </c>
      <c r="I49" s="177"/>
      <c r="J49" s="177" t="s">
        <v>235</v>
      </c>
    </row>
    <row r="50" spans="1:10" x14ac:dyDescent="0.2">
      <c r="A50" s="177" t="s">
        <v>138</v>
      </c>
      <c r="B50" s="177" t="s">
        <v>139</v>
      </c>
      <c r="C50" s="177" t="s">
        <v>236</v>
      </c>
      <c r="D50" s="177">
        <v>3</v>
      </c>
      <c r="E50" s="177">
        <v>2</v>
      </c>
      <c r="F50" s="177" t="s">
        <v>135</v>
      </c>
      <c r="G50" s="177" t="s">
        <v>141</v>
      </c>
      <c r="H50" s="177" t="s">
        <v>142</v>
      </c>
      <c r="I50" s="177"/>
      <c r="J50" s="177" t="s">
        <v>237</v>
      </c>
    </row>
    <row r="51" spans="1:10" x14ac:dyDescent="0.2">
      <c r="A51" s="177" t="s">
        <v>138</v>
      </c>
      <c r="B51" s="177" t="s">
        <v>139</v>
      </c>
      <c r="C51" s="177" t="s">
        <v>238</v>
      </c>
      <c r="D51" s="177">
        <v>3</v>
      </c>
      <c r="E51" s="177">
        <v>3</v>
      </c>
      <c r="F51" s="177" t="s">
        <v>135</v>
      </c>
      <c r="G51" s="177" t="s">
        <v>141</v>
      </c>
      <c r="H51" s="177" t="s">
        <v>142</v>
      </c>
      <c r="I51" s="177"/>
      <c r="J51" s="177" t="s">
        <v>239</v>
      </c>
    </row>
    <row r="52" spans="1:10" x14ac:dyDescent="0.2">
      <c r="A52" s="177" t="s">
        <v>138</v>
      </c>
      <c r="B52" s="177" t="s">
        <v>139</v>
      </c>
      <c r="C52" s="177" t="s">
        <v>240</v>
      </c>
      <c r="D52" s="177">
        <v>2</v>
      </c>
      <c r="E52" s="177">
        <v>3</v>
      </c>
      <c r="F52" s="177" t="s">
        <v>135</v>
      </c>
      <c r="G52" s="177" t="s">
        <v>141</v>
      </c>
      <c r="H52" s="177" t="s">
        <v>142</v>
      </c>
      <c r="I52" s="177"/>
      <c r="J52" s="177" t="s">
        <v>241</v>
      </c>
    </row>
    <row r="53" spans="1:10" x14ac:dyDescent="0.2">
      <c r="A53" s="177" t="s">
        <v>138</v>
      </c>
      <c r="B53" s="177" t="s">
        <v>139</v>
      </c>
      <c r="C53" s="177" t="s">
        <v>242</v>
      </c>
      <c r="D53" s="177">
        <v>1</v>
      </c>
      <c r="E53" s="177">
        <v>3</v>
      </c>
      <c r="F53" s="177" t="s">
        <v>135</v>
      </c>
      <c r="G53" s="177" t="s">
        <v>142</v>
      </c>
      <c r="H53" s="177" t="s">
        <v>142</v>
      </c>
      <c r="I53" s="177"/>
      <c r="J53" s="177" t="s">
        <v>243</v>
      </c>
    </row>
    <row r="54" spans="1:10" x14ac:dyDescent="0.2">
      <c r="A54" s="177" t="s">
        <v>138</v>
      </c>
      <c r="B54" s="177" t="s">
        <v>139</v>
      </c>
      <c r="C54" s="177" t="s">
        <v>244</v>
      </c>
      <c r="D54" s="177">
        <v>2</v>
      </c>
      <c r="E54" s="177">
        <v>3</v>
      </c>
      <c r="F54" s="177" t="s">
        <v>135</v>
      </c>
      <c r="G54" s="177" t="s">
        <v>141</v>
      </c>
      <c r="H54" s="177" t="s">
        <v>142</v>
      </c>
      <c r="I54" s="177"/>
      <c r="J54" s="177" t="s">
        <v>245</v>
      </c>
    </row>
    <row r="55" spans="1:10" x14ac:dyDescent="0.2">
      <c r="A55" s="177" t="s">
        <v>138</v>
      </c>
      <c r="B55" s="177" t="s">
        <v>139</v>
      </c>
      <c r="C55" s="177" t="s">
        <v>246</v>
      </c>
      <c r="D55" s="177">
        <v>2</v>
      </c>
      <c r="E55" s="177">
        <v>3</v>
      </c>
      <c r="F55" s="177" t="s">
        <v>135</v>
      </c>
      <c r="G55" s="177" t="s">
        <v>142</v>
      </c>
      <c r="H55" s="177" t="s">
        <v>142</v>
      </c>
      <c r="I55" s="177"/>
      <c r="J55" s="177" t="s">
        <v>247</v>
      </c>
    </row>
    <row r="56" spans="1:10" x14ac:dyDescent="0.2">
      <c r="A56" s="177" t="s">
        <v>138</v>
      </c>
      <c r="B56" s="177" t="s">
        <v>139</v>
      </c>
      <c r="C56" s="177" t="s">
        <v>248</v>
      </c>
      <c r="D56" s="177">
        <v>3</v>
      </c>
      <c r="E56" s="177">
        <v>3</v>
      </c>
      <c r="F56" s="177" t="s">
        <v>135</v>
      </c>
      <c r="G56" s="177" t="s">
        <v>141</v>
      </c>
      <c r="H56" s="177" t="s">
        <v>142</v>
      </c>
      <c r="I56" s="177"/>
      <c r="J56" s="177" t="s">
        <v>249</v>
      </c>
    </row>
    <row r="57" spans="1:10" x14ac:dyDescent="0.2">
      <c r="A57" s="177" t="s">
        <v>138</v>
      </c>
      <c r="B57" s="177" t="s">
        <v>139</v>
      </c>
      <c r="C57" s="177" t="s">
        <v>250</v>
      </c>
      <c r="D57" s="177">
        <v>2</v>
      </c>
      <c r="E57" s="177">
        <v>3</v>
      </c>
      <c r="F57" s="177" t="s">
        <v>135</v>
      </c>
      <c r="G57" s="177" t="s">
        <v>142</v>
      </c>
      <c r="H57" s="177" t="s">
        <v>142</v>
      </c>
      <c r="I57" s="177"/>
      <c r="J57" s="177" t="s">
        <v>251</v>
      </c>
    </row>
    <row r="58" spans="1:10" x14ac:dyDescent="0.2">
      <c r="A58" s="177" t="s">
        <v>138</v>
      </c>
      <c r="B58" s="177" t="s">
        <v>139</v>
      </c>
      <c r="C58" s="177" t="s">
        <v>252</v>
      </c>
      <c r="D58" s="177">
        <v>2</v>
      </c>
      <c r="E58" s="177">
        <v>3</v>
      </c>
      <c r="F58" s="177" t="s">
        <v>135</v>
      </c>
      <c r="G58" s="177" t="s">
        <v>141</v>
      </c>
      <c r="H58" s="177" t="s">
        <v>142</v>
      </c>
      <c r="I58" s="177"/>
      <c r="J58" s="177"/>
    </row>
    <row r="59" spans="1:10" x14ac:dyDescent="0.2">
      <c r="A59" s="177" t="s">
        <v>138</v>
      </c>
      <c r="B59" s="177" t="s">
        <v>139</v>
      </c>
      <c r="C59" s="177" t="s">
        <v>253</v>
      </c>
      <c r="D59" s="177">
        <v>2</v>
      </c>
      <c r="E59" s="177">
        <v>3</v>
      </c>
      <c r="F59" s="177" t="s">
        <v>135</v>
      </c>
      <c r="G59" s="177" t="s">
        <v>142</v>
      </c>
      <c r="H59" s="177" t="s">
        <v>142</v>
      </c>
      <c r="I59" s="177"/>
      <c r="J59" s="177"/>
    </row>
    <row r="60" spans="1:10" x14ac:dyDescent="0.2">
      <c r="A60" s="177" t="s">
        <v>138</v>
      </c>
      <c r="B60" s="177" t="s">
        <v>139</v>
      </c>
      <c r="C60" s="177" t="s">
        <v>254</v>
      </c>
      <c r="D60" s="177">
        <v>2</v>
      </c>
      <c r="E60" s="177">
        <v>3</v>
      </c>
      <c r="F60" s="177" t="s">
        <v>135</v>
      </c>
      <c r="G60" s="177" t="s">
        <v>142</v>
      </c>
      <c r="H60" s="177" t="s">
        <v>142</v>
      </c>
      <c r="I60" s="177"/>
      <c r="J60" s="177"/>
    </row>
    <row r="61" spans="1:10" x14ac:dyDescent="0.2">
      <c r="A61" s="177" t="s">
        <v>138</v>
      </c>
      <c r="B61" s="177" t="s">
        <v>139</v>
      </c>
      <c r="C61" s="177" t="s">
        <v>255</v>
      </c>
      <c r="D61" s="177">
        <v>2</v>
      </c>
      <c r="E61" s="177">
        <v>3</v>
      </c>
      <c r="F61" s="177" t="s">
        <v>135</v>
      </c>
      <c r="G61" s="177" t="s">
        <v>142</v>
      </c>
      <c r="H61" s="177" t="s">
        <v>142</v>
      </c>
      <c r="I61" s="177"/>
      <c r="J61" s="177"/>
    </row>
    <row r="62" spans="1:10" x14ac:dyDescent="0.2">
      <c r="A62" s="177" t="s">
        <v>138</v>
      </c>
      <c r="B62" s="177" t="s">
        <v>139</v>
      </c>
      <c r="C62" s="177" t="s">
        <v>256</v>
      </c>
      <c r="D62" s="177">
        <v>1</v>
      </c>
      <c r="E62" s="177">
        <v>3</v>
      </c>
      <c r="F62" s="177" t="s">
        <v>135</v>
      </c>
      <c r="G62" s="177" t="s">
        <v>142</v>
      </c>
      <c r="H62" s="177" t="s">
        <v>142</v>
      </c>
      <c r="I62" s="177"/>
      <c r="J62" s="177"/>
    </row>
    <row r="63" spans="1:10" x14ac:dyDescent="0.2">
      <c r="A63" s="177" t="s">
        <v>138</v>
      </c>
      <c r="B63" s="177" t="s">
        <v>139</v>
      </c>
      <c r="C63" s="177" t="s">
        <v>257</v>
      </c>
      <c r="D63" s="177">
        <v>3</v>
      </c>
      <c r="E63" s="177">
        <v>3</v>
      </c>
      <c r="F63" s="177" t="s">
        <v>135</v>
      </c>
      <c r="G63" s="177" t="s">
        <v>142</v>
      </c>
      <c r="H63" s="177" t="s">
        <v>142</v>
      </c>
      <c r="I63" s="177"/>
      <c r="J63" s="177"/>
    </row>
    <row r="64" spans="1:10" x14ac:dyDescent="0.2">
      <c r="A64" s="177" t="s">
        <v>138</v>
      </c>
      <c r="B64" s="177" t="s">
        <v>139</v>
      </c>
      <c r="C64" s="177" t="s">
        <v>258</v>
      </c>
      <c r="D64" s="177">
        <v>2</v>
      </c>
      <c r="E64" s="177">
        <v>3</v>
      </c>
      <c r="F64" s="177" t="s">
        <v>135</v>
      </c>
      <c r="G64" s="177" t="s">
        <v>142</v>
      </c>
      <c r="H64" s="177" t="s">
        <v>142</v>
      </c>
      <c r="I64" s="177"/>
      <c r="J64" s="177"/>
    </row>
    <row r="65" spans="1:8" x14ac:dyDescent="0.2">
      <c r="A65" s="177" t="s">
        <v>138</v>
      </c>
      <c r="B65" s="177" t="s">
        <v>139</v>
      </c>
      <c r="C65" s="177" t="s">
        <v>259</v>
      </c>
      <c r="D65" s="177">
        <v>2</v>
      </c>
      <c r="E65" s="177">
        <v>3</v>
      </c>
      <c r="F65" s="177" t="s">
        <v>135</v>
      </c>
      <c r="G65" s="177" t="s">
        <v>142</v>
      </c>
      <c r="H65" s="177" t="s">
        <v>142</v>
      </c>
    </row>
    <row r="66" spans="1:8" x14ac:dyDescent="0.2">
      <c r="A66" s="177" t="s">
        <v>138</v>
      </c>
      <c r="B66" s="177" t="s">
        <v>139</v>
      </c>
      <c r="C66" s="177" t="s">
        <v>260</v>
      </c>
      <c r="D66" s="177">
        <v>3</v>
      </c>
      <c r="E66" s="177">
        <v>3</v>
      </c>
      <c r="F66" s="177" t="s">
        <v>135</v>
      </c>
      <c r="G66" s="177" t="s">
        <v>141</v>
      </c>
      <c r="H66" s="177" t="s">
        <v>142</v>
      </c>
    </row>
    <row r="67" spans="1:8" x14ac:dyDescent="0.2">
      <c r="A67" s="177" t="s">
        <v>138</v>
      </c>
      <c r="B67" s="177" t="s">
        <v>139</v>
      </c>
      <c r="C67" s="177" t="s">
        <v>261</v>
      </c>
      <c r="D67" s="177">
        <v>3</v>
      </c>
      <c r="E67" s="177">
        <v>3</v>
      </c>
      <c r="F67" s="177" t="s">
        <v>135</v>
      </c>
      <c r="G67" s="177" t="s">
        <v>141</v>
      </c>
      <c r="H67" s="177" t="s">
        <v>142</v>
      </c>
    </row>
    <row r="68" spans="1:8" x14ac:dyDescent="0.2">
      <c r="A68" s="177" t="s">
        <v>138</v>
      </c>
      <c r="B68" s="177" t="s">
        <v>139</v>
      </c>
      <c r="C68" s="177" t="s">
        <v>262</v>
      </c>
      <c r="D68" s="177">
        <v>2</v>
      </c>
      <c r="E68" s="177">
        <v>3</v>
      </c>
      <c r="F68" s="177" t="s">
        <v>135</v>
      </c>
      <c r="G68" s="177" t="s">
        <v>142</v>
      </c>
      <c r="H68" s="177" t="s">
        <v>142</v>
      </c>
    </row>
    <row r="69" spans="1:8" x14ac:dyDescent="0.2">
      <c r="A69" s="177" t="s">
        <v>144</v>
      </c>
      <c r="B69" s="177" t="s">
        <v>263</v>
      </c>
      <c r="C69" s="177" t="s">
        <v>264</v>
      </c>
      <c r="D69" s="177">
        <v>3</v>
      </c>
      <c r="E69" s="177">
        <v>7</v>
      </c>
      <c r="F69" s="177" t="s">
        <v>142</v>
      </c>
      <c r="G69" s="177" t="s">
        <v>142</v>
      </c>
      <c r="H69" s="177" t="s">
        <v>142</v>
      </c>
    </row>
    <row r="70" spans="1:8" x14ac:dyDescent="0.2">
      <c r="A70" s="177" t="s">
        <v>144</v>
      </c>
      <c r="B70" s="177" t="s">
        <v>263</v>
      </c>
      <c r="C70" s="177" t="s">
        <v>265</v>
      </c>
      <c r="D70" s="177">
        <v>3</v>
      </c>
      <c r="E70" s="177">
        <v>7</v>
      </c>
      <c r="F70" s="177" t="s">
        <v>142</v>
      </c>
      <c r="G70" s="177" t="s">
        <v>142</v>
      </c>
      <c r="H70" s="177" t="s">
        <v>142</v>
      </c>
    </row>
    <row r="71" spans="1:8" x14ac:dyDescent="0.2">
      <c r="A71" s="177" t="s">
        <v>144</v>
      </c>
      <c r="B71" s="177" t="s">
        <v>263</v>
      </c>
      <c r="C71" s="177" t="s">
        <v>266</v>
      </c>
      <c r="D71" s="177">
        <v>2</v>
      </c>
      <c r="E71" s="177">
        <v>7</v>
      </c>
      <c r="F71" s="177" t="s">
        <v>142</v>
      </c>
      <c r="G71" s="177" t="s">
        <v>142</v>
      </c>
      <c r="H71" s="177" t="s">
        <v>142</v>
      </c>
    </row>
    <row r="72" spans="1:8" x14ac:dyDescent="0.2">
      <c r="A72" s="177" t="s">
        <v>144</v>
      </c>
      <c r="B72" s="177" t="s">
        <v>263</v>
      </c>
      <c r="C72" s="177" t="s">
        <v>267</v>
      </c>
      <c r="D72" s="177">
        <v>3</v>
      </c>
      <c r="E72" s="177">
        <v>8</v>
      </c>
      <c r="F72" s="177" t="s">
        <v>142</v>
      </c>
      <c r="G72" s="177" t="s">
        <v>142</v>
      </c>
      <c r="H72" s="177" t="s">
        <v>142</v>
      </c>
    </row>
    <row r="73" spans="1:8" x14ac:dyDescent="0.2">
      <c r="A73" s="177" t="s">
        <v>144</v>
      </c>
      <c r="B73" s="177" t="s">
        <v>263</v>
      </c>
      <c r="C73" s="177" t="s">
        <v>268</v>
      </c>
      <c r="D73" s="177">
        <v>3</v>
      </c>
      <c r="E73" s="177">
        <v>7</v>
      </c>
      <c r="F73" s="177" t="s">
        <v>142</v>
      </c>
      <c r="G73" s="177" t="s">
        <v>142</v>
      </c>
      <c r="H73" s="177" t="s">
        <v>142</v>
      </c>
    </row>
    <row r="74" spans="1:8" x14ac:dyDescent="0.2">
      <c r="A74" s="177" t="s">
        <v>144</v>
      </c>
      <c r="B74" s="177" t="s">
        <v>263</v>
      </c>
      <c r="C74" s="177" t="s">
        <v>269</v>
      </c>
      <c r="D74" s="177">
        <v>3</v>
      </c>
      <c r="E74" s="177">
        <v>7</v>
      </c>
      <c r="F74" s="177" t="s">
        <v>142</v>
      </c>
      <c r="G74" s="177" t="s">
        <v>142</v>
      </c>
      <c r="H74" s="177" t="s">
        <v>142</v>
      </c>
    </row>
    <row r="75" spans="1:8" x14ac:dyDescent="0.2">
      <c r="A75" s="177" t="s">
        <v>144</v>
      </c>
      <c r="B75" s="177" t="s">
        <v>263</v>
      </c>
      <c r="C75" s="177" t="s">
        <v>270</v>
      </c>
      <c r="D75" s="177">
        <v>3</v>
      </c>
      <c r="E75" s="177">
        <v>8</v>
      </c>
      <c r="F75" s="177" t="s">
        <v>142</v>
      </c>
      <c r="G75" s="177" t="s">
        <v>142</v>
      </c>
      <c r="H75" s="177" t="s">
        <v>142</v>
      </c>
    </row>
    <row r="76" spans="1:8" x14ac:dyDescent="0.2">
      <c r="A76" s="177" t="s">
        <v>144</v>
      </c>
      <c r="B76" s="177" t="s">
        <v>263</v>
      </c>
      <c r="C76" s="177" t="s">
        <v>271</v>
      </c>
      <c r="D76" s="177">
        <v>2</v>
      </c>
      <c r="E76" s="177">
        <v>8</v>
      </c>
      <c r="F76" s="177" t="s">
        <v>142</v>
      </c>
      <c r="G76" s="177" t="s">
        <v>142</v>
      </c>
      <c r="H76" s="177" t="s">
        <v>142</v>
      </c>
    </row>
    <row r="77" spans="1:8" x14ac:dyDescent="0.2">
      <c r="A77" s="177" t="s">
        <v>144</v>
      </c>
      <c r="B77" s="177" t="s">
        <v>263</v>
      </c>
      <c r="C77" s="177" t="s">
        <v>272</v>
      </c>
      <c r="D77" s="177">
        <v>3</v>
      </c>
      <c r="E77" s="177">
        <v>7</v>
      </c>
      <c r="F77" s="177" t="s">
        <v>142</v>
      </c>
      <c r="G77" s="177" t="s">
        <v>142</v>
      </c>
      <c r="H77" s="177" t="s">
        <v>142</v>
      </c>
    </row>
    <row r="78" spans="1:8" x14ac:dyDescent="0.2">
      <c r="A78" s="177" t="s">
        <v>144</v>
      </c>
      <c r="B78" s="177" t="s">
        <v>263</v>
      </c>
      <c r="C78" s="177" t="s">
        <v>273</v>
      </c>
      <c r="D78" s="177">
        <v>3</v>
      </c>
      <c r="E78" s="177">
        <v>7</v>
      </c>
      <c r="F78" s="177" t="s">
        <v>142</v>
      </c>
      <c r="G78" s="177" t="s">
        <v>142</v>
      </c>
      <c r="H78" s="177" t="s">
        <v>142</v>
      </c>
    </row>
    <row r="79" spans="1:8" x14ac:dyDescent="0.2">
      <c r="A79" s="177" t="s">
        <v>144</v>
      </c>
      <c r="B79" s="177" t="s">
        <v>263</v>
      </c>
      <c r="C79" s="177" t="s">
        <v>274</v>
      </c>
      <c r="D79" s="177">
        <v>3</v>
      </c>
      <c r="E79" s="177">
        <v>7</v>
      </c>
      <c r="F79" s="177" t="s">
        <v>142</v>
      </c>
      <c r="G79" s="177" t="s">
        <v>142</v>
      </c>
      <c r="H79" s="177" t="s">
        <v>142</v>
      </c>
    </row>
    <row r="80" spans="1:8" x14ac:dyDescent="0.2">
      <c r="A80" s="177" t="s">
        <v>144</v>
      </c>
      <c r="B80" s="177" t="s">
        <v>263</v>
      </c>
      <c r="C80" s="177" t="s">
        <v>275</v>
      </c>
      <c r="D80" s="177">
        <v>2</v>
      </c>
      <c r="E80" s="177">
        <v>7</v>
      </c>
      <c r="F80" s="177" t="s">
        <v>142</v>
      </c>
      <c r="G80" s="177" t="s">
        <v>142</v>
      </c>
      <c r="H80" s="177" t="s">
        <v>142</v>
      </c>
    </row>
    <row r="81" spans="1:8" x14ac:dyDescent="0.2">
      <c r="A81" s="177" t="s">
        <v>144</v>
      </c>
      <c r="B81" s="177" t="s">
        <v>263</v>
      </c>
      <c r="C81" s="177" t="s">
        <v>276</v>
      </c>
      <c r="D81" s="177">
        <v>3</v>
      </c>
      <c r="E81" s="177">
        <v>7</v>
      </c>
      <c r="F81" s="177" t="s">
        <v>142</v>
      </c>
      <c r="G81" s="177" t="s">
        <v>142</v>
      </c>
      <c r="H81" s="177" t="s">
        <v>142</v>
      </c>
    </row>
    <row r="82" spans="1:8" x14ac:dyDescent="0.2">
      <c r="A82" s="177" t="s">
        <v>144</v>
      </c>
      <c r="B82" s="177" t="s">
        <v>263</v>
      </c>
      <c r="C82" s="177" t="s">
        <v>277</v>
      </c>
      <c r="D82" s="177">
        <v>3</v>
      </c>
      <c r="E82" s="177">
        <v>7</v>
      </c>
      <c r="F82" s="177" t="s">
        <v>142</v>
      </c>
      <c r="G82" s="177" t="s">
        <v>142</v>
      </c>
      <c r="H82" s="177" t="s">
        <v>142</v>
      </c>
    </row>
    <row r="83" spans="1:8" x14ac:dyDescent="0.2">
      <c r="A83" s="177" t="s">
        <v>144</v>
      </c>
      <c r="B83" s="177" t="s">
        <v>263</v>
      </c>
      <c r="C83" s="177" t="s">
        <v>278</v>
      </c>
      <c r="D83" s="177">
        <v>3</v>
      </c>
      <c r="E83" s="177">
        <v>7</v>
      </c>
      <c r="F83" s="177" t="s">
        <v>142</v>
      </c>
      <c r="G83" s="177" t="s">
        <v>142</v>
      </c>
      <c r="H83" s="177" t="s">
        <v>142</v>
      </c>
    </row>
    <row r="84" spans="1:8" x14ac:dyDescent="0.2">
      <c r="A84" s="177" t="s">
        <v>144</v>
      </c>
      <c r="B84" s="177" t="s">
        <v>263</v>
      </c>
      <c r="C84" s="177" t="s">
        <v>279</v>
      </c>
      <c r="D84" s="177">
        <v>2</v>
      </c>
      <c r="E84" s="177">
        <v>7</v>
      </c>
      <c r="F84" s="177" t="s">
        <v>142</v>
      </c>
      <c r="G84" s="177" t="s">
        <v>142</v>
      </c>
      <c r="H84" s="177" t="s">
        <v>142</v>
      </c>
    </row>
    <row r="85" spans="1:8" x14ac:dyDescent="0.2">
      <c r="A85" s="177" t="s">
        <v>144</v>
      </c>
      <c r="B85" s="177" t="s">
        <v>263</v>
      </c>
      <c r="C85" s="177" t="s">
        <v>280</v>
      </c>
      <c r="D85" s="177">
        <v>3</v>
      </c>
      <c r="E85" s="177">
        <v>8</v>
      </c>
      <c r="F85" s="177" t="s">
        <v>142</v>
      </c>
      <c r="G85" s="177" t="s">
        <v>142</v>
      </c>
      <c r="H85" s="177" t="s">
        <v>142</v>
      </c>
    </row>
    <row r="86" spans="1:8" x14ac:dyDescent="0.2">
      <c r="A86" s="177" t="s">
        <v>144</v>
      </c>
      <c r="B86" s="177" t="s">
        <v>263</v>
      </c>
      <c r="C86" s="177" t="s">
        <v>281</v>
      </c>
      <c r="D86" s="177">
        <v>3</v>
      </c>
      <c r="E86" s="177">
        <v>8</v>
      </c>
      <c r="F86" s="177" t="s">
        <v>142</v>
      </c>
      <c r="G86" s="177" t="s">
        <v>142</v>
      </c>
      <c r="H86" s="177" t="s">
        <v>142</v>
      </c>
    </row>
    <row r="87" spans="1:8" x14ac:dyDescent="0.2">
      <c r="A87" s="177" t="s">
        <v>144</v>
      </c>
      <c r="B87" s="177" t="s">
        <v>263</v>
      </c>
      <c r="C87" s="177" t="s">
        <v>282</v>
      </c>
      <c r="D87" s="177">
        <v>3</v>
      </c>
      <c r="E87" s="177">
        <v>8</v>
      </c>
      <c r="F87" s="177" t="s">
        <v>142</v>
      </c>
      <c r="G87" s="177" t="s">
        <v>142</v>
      </c>
      <c r="H87" s="177" t="s">
        <v>142</v>
      </c>
    </row>
    <row r="88" spans="1:8" x14ac:dyDescent="0.2">
      <c r="A88" s="177" t="s">
        <v>144</v>
      </c>
      <c r="B88" s="177" t="s">
        <v>263</v>
      </c>
      <c r="C88" s="177" t="s">
        <v>283</v>
      </c>
      <c r="D88" s="177">
        <v>3</v>
      </c>
      <c r="E88" s="177">
        <v>7</v>
      </c>
      <c r="F88" s="177" t="s">
        <v>142</v>
      </c>
      <c r="G88" s="177" t="s">
        <v>142</v>
      </c>
      <c r="H88" s="177" t="s">
        <v>142</v>
      </c>
    </row>
    <row r="89" spans="1:8" x14ac:dyDescent="0.2">
      <c r="A89" s="177" t="s">
        <v>144</v>
      </c>
      <c r="B89" s="177" t="s">
        <v>263</v>
      </c>
      <c r="C89" s="177" t="s">
        <v>284</v>
      </c>
      <c r="D89" s="177">
        <v>3</v>
      </c>
      <c r="E89" s="177">
        <v>7</v>
      </c>
      <c r="F89" s="177" t="s">
        <v>142</v>
      </c>
      <c r="G89" s="177" t="s">
        <v>142</v>
      </c>
      <c r="H89" s="177" t="s">
        <v>142</v>
      </c>
    </row>
    <row r="90" spans="1:8" x14ac:dyDescent="0.2">
      <c r="A90" s="177" t="s">
        <v>144</v>
      </c>
      <c r="B90" s="177" t="s">
        <v>263</v>
      </c>
      <c r="C90" s="177" t="s">
        <v>285</v>
      </c>
      <c r="D90" s="177">
        <v>3</v>
      </c>
      <c r="E90" s="177">
        <v>7</v>
      </c>
      <c r="F90" s="177" t="s">
        <v>142</v>
      </c>
      <c r="G90" s="177" t="s">
        <v>142</v>
      </c>
      <c r="H90" s="177" t="s">
        <v>142</v>
      </c>
    </row>
    <row r="91" spans="1:8" x14ac:dyDescent="0.2">
      <c r="A91" s="177" t="s">
        <v>144</v>
      </c>
      <c r="B91" s="177" t="s">
        <v>263</v>
      </c>
      <c r="C91" s="177" t="s">
        <v>286</v>
      </c>
      <c r="D91" s="177">
        <v>3</v>
      </c>
      <c r="E91" s="177">
        <v>7</v>
      </c>
      <c r="F91" s="177" t="s">
        <v>142</v>
      </c>
      <c r="G91" s="177" t="s">
        <v>142</v>
      </c>
      <c r="H91" s="177" t="s">
        <v>142</v>
      </c>
    </row>
    <row r="92" spans="1:8" x14ac:dyDescent="0.2">
      <c r="A92" s="177" t="s">
        <v>144</v>
      </c>
      <c r="B92" s="177" t="s">
        <v>263</v>
      </c>
      <c r="C92" s="177" t="s">
        <v>287</v>
      </c>
      <c r="D92" s="177">
        <v>2</v>
      </c>
      <c r="E92" s="177">
        <v>8</v>
      </c>
      <c r="F92" s="177" t="s">
        <v>142</v>
      </c>
      <c r="G92" s="177" t="s">
        <v>142</v>
      </c>
      <c r="H92" s="177" t="s">
        <v>142</v>
      </c>
    </row>
    <row r="93" spans="1:8" x14ac:dyDescent="0.2">
      <c r="A93" s="177" t="s">
        <v>144</v>
      </c>
      <c r="B93" s="177" t="s">
        <v>263</v>
      </c>
      <c r="C93" s="177" t="s">
        <v>288</v>
      </c>
      <c r="D93" s="177">
        <v>3</v>
      </c>
      <c r="E93" s="177">
        <v>7</v>
      </c>
      <c r="F93" s="177" t="s">
        <v>142</v>
      </c>
      <c r="G93" s="177" t="s">
        <v>142</v>
      </c>
      <c r="H93" s="177" t="s">
        <v>142</v>
      </c>
    </row>
    <row r="94" spans="1:8" x14ac:dyDescent="0.2">
      <c r="A94" s="177" t="s">
        <v>144</v>
      </c>
      <c r="B94" s="177" t="s">
        <v>263</v>
      </c>
      <c r="C94" s="177" t="s">
        <v>289</v>
      </c>
      <c r="D94" s="177">
        <v>3</v>
      </c>
      <c r="E94" s="177">
        <v>8</v>
      </c>
      <c r="F94" s="177" t="s">
        <v>142</v>
      </c>
      <c r="G94" s="177" t="s">
        <v>142</v>
      </c>
      <c r="H94" s="177" t="s">
        <v>142</v>
      </c>
    </row>
    <row r="95" spans="1:8" x14ac:dyDescent="0.2">
      <c r="A95" s="177" t="s">
        <v>144</v>
      </c>
      <c r="B95" s="177" t="s">
        <v>263</v>
      </c>
      <c r="C95" s="177" t="s">
        <v>290</v>
      </c>
      <c r="D95" s="177">
        <v>3</v>
      </c>
      <c r="E95" s="177">
        <v>7</v>
      </c>
      <c r="F95" s="177" t="s">
        <v>142</v>
      </c>
      <c r="G95" s="177" t="s">
        <v>142</v>
      </c>
      <c r="H95" s="177" t="s">
        <v>142</v>
      </c>
    </row>
    <row r="96" spans="1:8" x14ac:dyDescent="0.2">
      <c r="A96" s="177" t="s">
        <v>144</v>
      </c>
      <c r="B96" s="177" t="s">
        <v>263</v>
      </c>
      <c r="C96" s="177" t="s">
        <v>291</v>
      </c>
      <c r="D96" s="177">
        <v>3</v>
      </c>
      <c r="E96" s="177">
        <v>7</v>
      </c>
      <c r="F96" s="177" t="s">
        <v>142</v>
      </c>
      <c r="G96" s="177" t="s">
        <v>142</v>
      </c>
      <c r="H96" s="177" t="s">
        <v>142</v>
      </c>
    </row>
    <row r="97" spans="1:8" x14ac:dyDescent="0.2">
      <c r="A97" s="177" t="s">
        <v>144</v>
      </c>
      <c r="B97" s="177" t="s">
        <v>263</v>
      </c>
      <c r="C97" s="177" t="s">
        <v>292</v>
      </c>
      <c r="D97" s="177">
        <v>3</v>
      </c>
      <c r="E97" s="177">
        <v>8</v>
      </c>
      <c r="F97" s="177" t="s">
        <v>142</v>
      </c>
      <c r="G97" s="177" t="s">
        <v>142</v>
      </c>
      <c r="H97" s="177" t="s">
        <v>142</v>
      </c>
    </row>
    <row r="98" spans="1:8" x14ac:dyDescent="0.2">
      <c r="A98" s="177" t="s">
        <v>243</v>
      </c>
      <c r="B98" s="177"/>
      <c r="C98" s="177" t="s">
        <v>293</v>
      </c>
      <c r="D98" s="177" t="s">
        <v>142</v>
      </c>
      <c r="E98" s="177">
        <v>1</v>
      </c>
      <c r="F98" s="177" t="s">
        <v>135</v>
      </c>
      <c r="G98" s="177" t="s">
        <v>141</v>
      </c>
      <c r="H98" s="177" t="s">
        <v>137</v>
      </c>
    </row>
    <row r="99" spans="1:8" x14ac:dyDescent="0.2">
      <c r="A99" s="177" t="s">
        <v>62</v>
      </c>
      <c r="B99" s="177" t="s">
        <v>294</v>
      </c>
      <c r="C99" s="177" t="s">
        <v>68</v>
      </c>
      <c r="D99" s="177">
        <v>2</v>
      </c>
      <c r="E99" s="177">
        <v>5</v>
      </c>
      <c r="F99" s="177" t="s">
        <v>295</v>
      </c>
      <c r="G99" s="177" t="s">
        <v>142</v>
      </c>
      <c r="H99" s="177" t="s">
        <v>142</v>
      </c>
    </row>
    <row r="100" spans="1:8" x14ac:dyDescent="0.2">
      <c r="A100" s="177" t="s">
        <v>62</v>
      </c>
      <c r="B100" s="177" t="s">
        <v>294</v>
      </c>
      <c r="C100" s="177" t="s">
        <v>296</v>
      </c>
      <c r="D100" s="177">
        <v>2</v>
      </c>
      <c r="E100" s="177">
        <v>3</v>
      </c>
      <c r="F100" s="177" t="s">
        <v>295</v>
      </c>
      <c r="G100" s="177" t="s">
        <v>142</v>
      </c>
      <c r="H100" s="177" t="s">
        <v>142</v>
      </c>
    </row>
    <row r="101" spans="1:8" x14ac:dyDescent="0.2">
      <c r="A101" s="177" t="s">
        <v>62</v>
      </c>
      <c r="B101" s="177" t="s">
        <v>294</v>
      </c>
      <c r="C101" s="177" t="s">
        <v>297</v>
      </c>
      <c r="D101" s="177">
        <v>2</v>
      </c>
      <c r="E101" s="177">
        <v>5</v>
      </c>
      <c r="F101" s="177" t="s">
        <v>295</v>
      </c>
      <c r="G101" s="177" t="s">
        <v>142</v>
      </c>
      <c r="H101" s="177" t="s">
        <v>142</v>
      </c>
    </row>
    <row r="102" spans="1:8" x14ac:dyDescent="0.2">
      <c r="A102" s="177" t="s">
        <v>62</v>
      </c>
      <c r="B102" s="177" t="s">
        <v>294</v>
      </c>
      <c r="C102" s="177" t="s">
        <v>298</v>
      </c>
      <c r="D102" s="177">
        <v>2</v>
      </c>
      <c r="E102" s="177">
        <v>4</v>
      </c>
      <c r="F102" s="177" t="s">
        <v>295</v>
      </c>
      <c r="G102" s="177" t="s">
        <v>142</v>
      </c>
      <c r="H102" s="177" t="s">
        <v>142</v>
      </c>
    </row>
    <row r="103" spans="1:8" x14ac:dyDescent="0.2">
      <c r="A103" s="177" t="s">
        <v>62</v>
      </c>
      <c r="B103" s="177" t="s">
        <v>294</v>
      </c>
      <c r="C103" s="177" t="s">
        <v>299</v>
      </c>
      <c r="D103" s="177">
        <v>2</v>
      </c>
      <c r="E103" s="177">
        <v>3</v>
      </c>
      <c r="F103" s="177" t="s">
        <v>295</v>
      </c>
      <c r="G103" s="177" t="s">
        <v>142</v>
      </c>
      <c r="H103" s="177" t="s">
        <v>142</v>
      </c>
    </row>
    <row r="104" spans="1:8" x14ac:dyDescent="0.2">
      <c r="A104" s="177" t="s">
        <v>62</v>
      </c>
      <c r="B104" s="177" t="s">
        <v>294</v>
      </c>
      <c r="C104" s="177" t="s">
        <v>300</v>
      </c>
      <c r="D104" s="177">
        <v>2</v>
      </c>
      <c r="E104" s="177">
        <v>3</v>
      </c>
      <c r="F104" s="177" t="s">
        <v>295</v>
      </c>
      <c r="G104" s="177" t="s">
        <v>142</v>
      </c>
      <c r="H104" s="177" t="s">
        <v>142</v>
      </c>
    </row>
    <row r="105" spans="1:8" x14ac:dyDescent="0.2">
      <c r="A105" s="177" t="s">
        <v>62</v>
      </c>
      <c r="B105" s="177" t="s">
        <v>294</v>
      </c>
      <c r="C105" s="177" t="s">
        <v>301</v>
      </c>
      <c r="D105" s="177">
        <v>2</v>
      </c>
      <c r="E105" s="177">
        <v>2</v>
      </c>
      <c r="F105" s="177" t="s">
        <v>295</v>
      </c>
      <c r="G105" s="177" t="s">
        <v>142</v>
      </c>
      <c r="H105" s="177" t="s">
        <v>142</v>
      </c>
    </row>
    <row r="106" spans="1:8" x14ac:dyDescent="0.2">
      <c r="A106" s="177" t="s">
        <v>62</v>
      </c>
      <c r="B106" s="177" t="s">
        <v>294</v>
      </c>
      <c r="C106" s="177" t="s">
        <v>302</v>
      </c>
      <c r="D106" s="177">
        <v>2</v>
      </c>
      <c r="E106" s="177">
        <v>2</v>
      </c>
      <c r="F106" s="177" t="s">
        <v>295</v>
      </c>
      <c r="G106" s="177" t="s">
        <v>142</v>
      </c>
      <c r="H106" s="177" t="s">
        <v>142</v>
      </c>
    </row>
    <row r="107" spans="1:8" x14ac:dyDescent="0.2">
      <c r="A107" s="177" t="s">
        <v>62</v>
      </c>
      <c r="B107" s="177" t="s">
        <v>294</v>
      </c>
      <c r="C107" s="177" t="s">
        <v>303</v>
      </c>
      <c r="D107" s="177">
        <v>2</v>
      </c>
      <c r="E107" s="177">
        <v>3</v>
      </c>
      <c r="F107" s="177" t="s">
        <v>295</v>
      </c>
      <c r="G107" s="177" t="s">
        <v>142</v>
      </c>
      <c r="H107" s="177" t="s">
        <v>142</v>
      </c>
    </row>
    <row r="108" spans="1:8" x14ac:dyDescent="0.2">
      <c r="A108" s="177" t="s">
        <v>62</v>
      </c>
      <c r="B108" s="177" t="s">
        <v>294</v>
      </c>
      <c r="C108" s="177" t="s">
        <v>304</v>
      </c>
      <c r="D108" s="177">
        <v>2</v>
      </c>
      <c r="E108" s="177">
        <v>5</v>
      </c>
      <c r="F108" s="177" t="s">
        <v>295</v>
      </c>
      <c r="G108" s="177" t="s">
        <v>142</v>
      </c>
      <c r="H108" s="177" t="s">
        <v>142</v>
      </c>
    </row>
    <row r="109" spans="1:8" x14ac:dyDescent="0.2">
      <c r="A109" s="177" t="s">
        <v>62</v>
      </c>
      <c r="B109" s="177" t="s">
        <v>294</v>
      </c>
      <c r="C109" s="177" t="s">
        <v>305</v>
      </c>
      <c r="D109" s="177">
        <v>2</v>
      </c>
      <c r="E109" s="177">
        <v>2</v>
      </c>
      <c r="F109" s="177" t="s">
        <v>295</v>
      </c>
      <c r="G109" s="177" t="s">
        <v>142</v>
      </c>
      <c r="H109" s="177" t="s">
        <v>142</v>
      </c>
    </row>
    <row r="110" spans="1:8" x14ac:dyDescent="0.2">
      <c r="A110" s="177" t="s">
        <v>62</v>
      </c>
      <c r="B110" s="177" t="s">
        <v>294</v>
      </c>
      <c r="C110" s="177" t="s">
        <v>306</v>
      </c>
      <c r="D110" s="177">
        <v>2</v>
      </c>
      <c r="E110" s="177">
        <v>2</v>
      </c>
      <c r="F110" s="177" t="s">
        <v>295</v>
      </c>
      <c r="G110" s="177" t="s">
        <v>142</v>
      </c>
      <c r="H110" s="177" t="s">
        <v>142</v>
      </c>
    </row>
    <row r="111" spans="1:8" x14ac:dyDescent="0.2">
      <c r="A111" s="177" t="s">
        <v>62</v>
      </c>
      <c r="B111" s="177" t="s">
        <v>294</v>
      </c>
      <c r="C111" s="177" t="s">
        <v>307</v>
      </c>
      <c r="D111" s="177">
        <v>2</v>
      </c>
      <c r="E111" s="177">
        <v>3</v>
      </c>
      <c r="F111" s="177" t="s">
        <v>295</v>
      </c>
      <c r="G111" s="177" t="s">
        <v>142</v>
      </c>
      <c r="H111" s="177" t="s">
        <v>142</v>
      </c>
    </row>
    <row r="112" spans="1:8" x14ac:dyDescent="0.2">
      <c r="A112" s="177" t="s">
        <v>62</v>
      </c>
      <c r="B112" s="177" t="s">
        <v>294</v>
      </c>
      <c r="C112" s="177" t="s">
        <v>308</v>
      </c>
      <c r="D112" s="177">
        <v>2</v>
      </c>
      <c r="E112" s="177">
        <v>4</v>
      </c>
      <c r="F112" s="177" t="s">
        <v>295</v>
      </c>
      <c r="G112" s="177" t="s">
        <v>142</v>
      </c>
      <c r="H112" s="177" t="s">
        <v>142</v>
      </c>
    </row>
    <row r="113" spans="1:8" x14ac:dyDescent="0.2">
      <c r="A113" s="177" t="s">
        <v>62</v>
      </c>
      <c r="B113" s="177" t="s">
        <v>294</v>
      </c>
      <c r="C113" s="177" t="s">
        <v>309</v>
      </c>
      <c r="D113" s="177">
        <v>2</v>
      </c>
      <c r="E113" s="177">
        <v>2</v>
      </c>
      <c r="F113" s="177" t="s">
        <v>295</v>
      </c>
      <c r="G113" s="177" t="s">
        <v>142</v>
      </c>
      <c r="H113" s="177" t="s">
        <v>142</v>
      </c>
    </row>
    <row r="114" spans="1:8" x14ac:dyDescent="0.2">
      <c r="A114" s="177" t="s">
        <v>147</v>
      </c>
      <c r="B114" s="177" t="s">
        <v>310</v>
      </c>
      <c r="C114" s="177" t="s">
        <v>311</v>
      </c>
      <c r="D114" s="177">
        <v>3</v>
      </c>
      <c r="E114" s="177">
        <v>3</v>
      </c>
      <c r="F114" s="177" t="s">
        <v>135</v>
      </c>
      <c r="G114" s="177" t="s">
        <v>142</v>
      </c>
      <c r="H114" s="177" t="s">
        <v>142</v>
      </c>
    </row>
    <row r="115" spans="1:8" x14ac:dyDescent="0.2">
      <c r="A115" s="177" t="s">
        <v>147</v>
      </c>
      <c r="B115" s="177" t="s">
        <v>310</v>
      </c>
      <c r="C115" s="177" t="s">
        <v>312</v>
      </c>
      <c r="D115" s="177">
        <v>3</v>
      </c>
      <c r="E115" s="177">
        <v>3</v>
      </c>
      <c r="F115" s="177" t="s">
        <v>135</v>
      </c>
      <c r="G115" s="177" t="s">
        <v>142</v>
      </c>
      <c r="H115" s="177" t="s">
        <v>142</v>
      </c>
    </row>
    <row r="116" spans="1:8" x14ac:dyDescent="0.2">
      <c r="A116" s="177" t="s">
        <v>147</v>
      </c>
      <c r="B116" s="177" t="s">
        <v>310</v>
      </c>
      <c r="C116" s="177" t="s">
        <v>313</v>
      </c>
      <c r="D116" s="177">
        <v>2</v>
      </c>
      <c r="E116" s="177">
        <v>4</v>
      </c>
      <c r="F116" s="177" t="s">
        <v>135</v>
      </c>
      <c r="G116" s="177" t="s">
        <v>142</v>
      </c>
      <c r="H116" s="177" t="s">
        <v>142</v>
      </c>
    </row>
    <row r="117" spans="1:8" x14ac:dyDescent="0.2">
      <c r="A117" s="177" t="s">
        <v>147</v>
      </c>
      <c r="B117" s="177" t="s">
        <v>310</v>
      </c>
      <c r="C117" s="177" t="s">
        <v>314</v>
      </c>
      <c r="D117" s="177">
        <v>2</v>
      </c>
      <c r="E117" s="177">
        <v>4</v>
      </c>
      <c r="F117" s="177" t="s">
        <v>135</v>
      </c>
      <c r="G117" s="177" t="s">
        <v>142</v>
      </c>
      <c r="H117" s="177" t="s">
        <v>142</v>
      </c>
    </row>
    <row r="118" spans="1:8" x14ac:dyDescent="0.2">
      <c r="A118" s="177" t="s">
        <v>147</v>
      </c>
      <c r="B118" s="177" t="s">
        <v>310</v>
      </c>
      <c r="C118" s="177" t="s">
        <v>315</v>
      </c>
      <c r="D118" s="177">
        <v>2</v>
      </c>
      <c r="E118" s="177">
        <v>4</v>
      </c>
      <c r="F118" s="177" t="s">
        <v>135</v>
      </c>
      <c r="G118" s="177" t="s">
        <v>142</v>
      </c>
      <c r="H118" s="177" t="s">
        <v>142</v>
      </c>
    </row>
    <row r="119" spans="1:8" x14ac:dyDescent="0.2">
      <c r="A119" s="177" t="s">
        <v>147</v>
      </c>
      <c r="B119" s="177" t="s">
        <v>310</v>
      </c>
      <c r="C119" s="177" t="s">
        <v>316</v>
      </c>
      <c r="D119" s="177">
        <v>3</v>
      </c>
      <c r="E119" s="177">
        <v>3</v>
      </c>
      <c r="F119" s="177" t="s">
        <v>135</v>
      </c>
      <c r="G119" s="177" t="s">
        <v>142</v>
      </c>
      <c r="H119" s="177" t="s">
        <v>142</v>
      </c>
    </row>
    <row r="120" spans="1:8" x14ac:dyDescent="0.2">
      <c r="A120" s="177" t="s">
        <v>147</v>
      </c>
      <c r="B120" s="177" t="s">
        <v>310</v>
      </c>
      <c r="C120" s="177" t="s">
        <v>154</v>
      </c>
      <c r="D120" s="177">
        <v>3</v>
      </c>
      <c r="E120" s="177">
        <v>3</v>
      </c>
      <c r="F120" s="177" t="s">
        <v>135</v>
      </c>
      <c r="G120" s="177" t="s">
        <v>142</v>
      </c>
      <c r="H120" s="177" t="s">
        <v>142</v>
      </c>
    </row>
    <row r="121" spans="1:8" x14ac:dyDescent="0.2">
      <c r="A121" s="177" t="s">
        <v>147</v>
      </c>
      <c r="B121" s="177" t="s">
        <v>310</v>
      </c>
      <c r="C121" s="177" t="s">
        <v>317</v>
      </c>
      <c r="D121" s="177">
        <v>2</v>
      </c>
      <c r="E121" s="177">
        <v>4</v>
      </c>
      <c r="F121" s="177" t="s">
        <v>135</v>
      </c>
      <c r="G121" s="177" t="s">
        <v>142</v>
      </c>
      <c r="H121" s="177" t="s">
        <v>142</v>
      </c>
    </row>
    <row r="122" spans="1:8" x14ac:dyDescent="0.2">
      <c r="A122" s="177" t="s">
        <v>147</v>
      </c>
      <c r="B122" s="177" t="s">
        <v>310</v>
      </c>
      <c r="C122" s="177" t="s">
        <v>318</v>
      </c>
      <c r="D122" s="177">
        <v>3</v>
      </c>
      <c r="E122" s="177">
        <v>3</v>
      </c>
      <c r="F122" s="177" t="s">
        <v>135</v>
      </c>
      <c r="G122" s="177" t="s">
        <v>142</v>
      </c>
      <c r="H122" s="177" t="s">
        <v>142</v>
      </c>
    </row>
    <row r="123" spans="1:8" x14ac:dyDescent="0.2">
      <c r="A123" s="177" t="s">
        <v>147</v>
      </c>
      <c r="B123" s="177" t="s">
        <v>310</v>
      </c>
      <c r="C123" s="177" t="s">
        <v>319</v>
      </c>
      <c r="D123" s="177">
        <v>3</v>
      </c>
      <c r="E123" s="177">
        <v>3</v>
      </c>
      <c r="F123" s="177" t="s">
        <v>135</v>
      </c>
      <c r="G123" s="177" t="s">
        <v>142</v>
      </c>
      <c r="H123" s="177" t="s">
        <v>142</v>
      </c>
    </row>
    <row r="124" spans="1:8" x14ac:dyDescent="0.2">
      <c r="A124" s="177" t="s">
        <v>147</v>
      </c>
      <c r="B124" s="177" t="s">
        <v>310</v>
      </c>
      <c r="C124" s="177" t="s">
        <v>166</v>
      </c>
      <c r="D124" s="177">
        <v>3</v>
      </c>
      <c r="E124" s="177">
        <v>3</v>
      </c>
      <c r="F124" s="177" t="s">
        <v>135</v>
      </c>
      <c r="G124" s="177" t="s">
        <v>142</v>
      </c>
      <c r="H124" s="177" t="s">
        <v>142</v>
      </c>
    </row>
    <row r="125" spans="1:8" x14ac:dyDescent="0.2">
      <c r="A125" s="177" t="s">
        <v>147</v>
      </c>
      <c r="B125" s="177" t="s">
        <v>310</v>
      </c>
      <c r="C125" s="177" t="s">
        <v>168</v>
      </c>
      <c r="D125" s="177">
        <v>3</v>
      </c>
      <c r="E125" s="177">
        <v>3</v>
      </c>
      <c r="F125" s="177" t="s">
        <v>135</v>
      </c>
      <c r="G125" s="177" t="s">
        <v>142</v>
      </c>
      <c r="H125" s="177" t="s">
        <v>142</v>
      </c>
    </row>
    <row r="126" spans="1:8" x14ac:dyDescent="0.2">
      <c r="A126" s="177" t="s">
        <v>147</v>
      </c>
      <c r="B126" s="177" t="s">
        <v>310</v>
      </c>
      <c r="C126" s="177" t="s">
        <v>320</v>
      </c>
      <c r="D126" s="177">
        <v>3</v>
      </c>
      <c r="E126" s="177">
        <v>3</v>
      </c>
      <c r="F126" s="177" t="s">
        <v>135</v>
      </c>
      <c r="G126" s="177" t="s">
        <v>142</v>
      </c>
      <c r="H126" s="177" t="s">
        <v>142</v>
      </c>
    </row>
    <row r="127" spans="1:8" x14ac:dyDescent="0.2">
      <c r="A127" s="177" t="s">
        <v>147</v>
      </c>
      <c r="B127" s="177" t="s">
        <v>310</v>
      </c>
      <c r="C127" s="177" t="s">
        <v>321</v>
      </c>
      <c r="D127" s="177">
        <v>3</v>
      </c>
      <c r="E127" s="177">
        <v>3</v>
      </c>
      <c r="F127" s="177" t="s">
        <v>135</v>
      </c>
      <c r="G127" s="177" t="s">
        <v>141</v>
      </c>
      <c r="H127" s="177" t="s">
        <v>142</v>
      </c>
    </row>
    <row r="128" spans="1:8" x14ac:dyDescent="0.2">
      <c r="A128" s="177" t="s">
        <v>147</v>
      </c>
      <c r="B128" s="177" t="s">
        <v>310</v>
      </c>
      <c r="C128" s="177" t="s">
        <v>322</v>
      </c>
      <c r="D128" s="177">
        <v>3</v>
      </c>
      <c r="E128" s="177">
        <v>3</v>
      </c>
      <c r="F128" s="177" t="s">
        <v>135</v>
      </c>
      <c r="G128" s="177" t="s">
        <v>142</v>
      </c>
      <c r="H128" s="177" t="s">
        <v>142</v>
      </c>
    </row>
    <row r="129" spans="1:8" x14ac:dyDescent="0.2">
      <c r="A129" s="177" t="s">
        <v>147</v>
      </c>
      <c r="B129" s="177" t="s">
        <v>310</v>
      </c>
      <c r="C129" s="177" t="s">
        <v>323</v>
      </c>
      <c r="D129" s="177">
        <v>3</v>
      </c>
      <c r="E129" s="177">
        <v>3</v>
      </c>
      <c r="F129" s="177" t="s">
        <v>135</v>
      </c>
      <c r="G129" s="177" t="s">
        <v>142</v>
      </c>
      <c r="H129" s="177" t="s">
        <v>142</v>
      </c>
    </row>
    <row r="130" spans="1:8" x14ac:dyDescent="0.2">
      <c r="A130" s="177" t="s">
        <v>147</v>
      </c>
      <c r="B130" s="177" t="s">
        <v>310</v>
      </c>
      <c r="C130" s="177" t="s">
        <v>324</v>
      </c>
      <c r="D130" s="177">
        <v>3</v>
      </c>
      <c r="E130" s="177">
        <v>3</v>
      </c>
      <c r="F130" s="177" t="s">
        <v>135</v>
      </c>
      <c r="G130" s="177" t="s">
        <v>142</v>
      </c>
      <c r="H130" s="177" t="s">
        <v>142</v>
      </c>
    </row>
    <row r="131" spans="1:8" x14ac:dyDescent="0.2">
      <c r="A131" s="177" t="s">
        <v>147</v>
      </c>
      <c r="B131" s="177" t="s">
        <v>310</v>
      </c>
      <c r="C131" s="177" t="s">
        <v>325</v>
      </c>
      <c r="D131" s="177">
        <v>3</v>
      </c>
      <c r="E131" s="177">
        <v>3</v>
      </c>
      <c r="F131" s="177" t="s">
        <v>135</v>
      </c>
      <c r="G131" s="177" t="s">
        <v>142</v>
      </c>
      <c r="H131" s="177" t="s">
        <v>142</v>
      </c>
    </row>
    <row r="132" spans="1:8" x14ac:dyDescent="0.2">
      <c r="A132" s="177" t="s">
        <v>147</v>
      </c>
      <c r="B132" s="177" t="s">
        <v>310</v>
      </c>
      <c r="C132" s="177" t="s">
        <v>326</v>
      </c>
      <c r="D132" s="177">
        <v>3</v>
      </c>
      <c r="E132" s="177">
        <v>3</v>
      </c>
      <c r="F132" s="177" t="s">
        <v>135</v>
      </c>
      <c r="G132" s="177" t="s">
        <v>142</v>
      </c>
      <c r="H132" s="177" t="s">
        <v>142</v>
      </c>
    </row>
    <row r="133" spans="1:8" x14ac:dyDescent="0.2">
      <c r="A133" s="177" t="s">
        <v>147</v>
      </c>
      <c r="B133" s="177" t="s">
        <v>310</v>
      </c>
      <c r="C133" s="177" t="s">
        <v>186</v>
      </c>
      <c r="D133" s="177">
        <v>3</v>
      </c>
      <c r="E133" s="177">
        <v>3</v>
      </c>
      <c r="F133" s="177" t="s">
        <v>135</v>
      </c>
      <c r="G133" s="177" t="s">
        <v>142</v>
      </c>
      <c r="H133" s="177" t="s">
        <v>142</v>
      </c>
    </row>
    <row r="134" spans="1:8" x14ac:dyDescent="0.2">
      <c r="A134" s="177" t="s">
        <v>147</v>
      </c>
      <c r="B134" s="177" t="s">
        <v>310</v>
      </c>
      <c r="C134" s="177" t="s">
        <v>327</v>
      </c>
      <c r="D134" s="177">
        <v>3</v>
      </c>
      <c r="E134" s="177">
        <v>3</v>
      </c>
      <c r="F134" s="177" t="s">
        <v>135</v>
      </c>
      <c r="G134" s="177" t="s">
        <v>142</v>
      </c>
      <c r="H134" s="177" t="s">
        <v>142</v>
      </c>
    </row>
    <row r="135" spans="1:8" x14ac:dyDescent="0.2">
      <c r="A135" s="177" t="s">
        <v>147</v>
      </c>
      <c r="B135" s="177" t="s">
        <v>310</v>
      </c>
      <c r="C135" s="177" t="s">
        <v>328</v>
      </c>
      <c r="D135" s="177">
        <v>3</v>
      </c>
      <c r="E135" s="177">
        <v>3</v>
      </c>
      <c r="F135" s="177" t="s">
        <v>135</v>
      </c>
      <c r="G135" s="177" t="s">
        <v>142</v>
      </c>
      <c r="H135" s="177" t="s">
        <v>142</v>
      </c>
    </row>
    <row r="136" spans="1:8" x14ac:dyDescent="0.2">
      <c r="A136" s="177" t="s">
        <v>147</v>
      </c>
      <c r="B136" s="177" t="s">
        <v>310</v>
      </c>
      <c r="C136" s="177" t="s">
        <v>329</v>
      </c>
      <c r="D136" s="177">
        <v>3</v>
      </c>
      <c r="E136" s="177">
        <v>3</v>
      </c>
      <c r="F136" s="177" t="s">
        <v>135</v>
      </c>
      <c r="G136" s="177" t="s">
        <v>142</v>
      </c>
      <c r="H136" s="177" t="s">
        <v>142</v>
      </c>
    </row>
    <row r="137" spans="1:8" x14ac:dyDescent="0.2">
      <c r="A137" s="177" t="s">
        <v>147</v>
      </c>
      <c r="B137" s="177" t="s">
        <v>310</v>
      </c>
      <c r="C137" s="177" t="s">
        <v>198</v>
      </c>
      <c r="D137" s="177">
        <v>3</v>
      </c>
      <c r="E137" s="177">
        <v>3</v>
      </c>
      <c r="F137" s="177" t="s">
        <v>135</v>
      </c>
      <c r="G137" s="177" t="s">
        <v>142</v>
      </c>
      <c r="H137" s="177" t="s">
        <v>142</v>
      </c>
    </row>
    <row r="138" spans="1:8" x14ac:dyDescent="0.2">
      <c r="A138" s="177" t="s">
        <v>147</v>
      </c>
      <c r="B138" s="177" t="s">
        <v>310</v>
      </c>
      <c r="C138" s="177" t="s">
        <v>330</v>
      </c>
      <c r="D138" s="177">
        <v>2</v>
      </c>
      <c r="E138" s="177">
        <v>4</v>
      </c>
      <c r="F138" s="177" t="s">
        <v>135</v>
      </c>
      <c r="G138" s="177" t="s">
        <v>142</v>
      </c>
      <c r="H138" s="177" t="s">
        <v>142</v>
      </c>
    </row>
    <row r="139" spans="1:8" x14ac:dyDescent="0.2">
      <c r="A139" s="177" t="s">
        <v>147</v>
      </c>
      <c r="B139" s="177" t="s">
        <v>310</v>
      </c>
      <c r="C139" s="177" t="s">
        <v>331</v>
      </c>
      <c r="D139" s="177">
        <v>2</v>
      </c>
      <c r="E139" s="177">
        <v>3</v>
      </c>
      <c r="F139" s="177" t="s">
        <v>135</v>
      </c>
      <c r="G139" s="177" t="s">
        <v>142</v>
      </c>
      <c r="H139" s="177" t="s">
        <v>142</v>
      </c>
    </row>
    <row r="140" spans="1:8" x14ac:dyDescent="0.2">
      <c r="A140" s="177" t="s">
        <v>147</v>
      </c>
      <c r="B140" s="177" t="s">
        <v>310</v>
      </c>
      <c r="C140" s="177" t="s">
        <v>332</v>
      </c>
      <c r="D140" s="177">
        <v>3</v>
      </c>
      <c r="E140" s="177">
        <v>3</v>
      </c>
      <c r="F140" s="177" t="s">
        <v>135</v>
      </c>
      <c r="G140" s="177" t="s">
        <v>142</v>
      </c>
      <c r="H140" s="177" t="s">
        <v>142</v>
      </c>
    </row>
    <row r="141" spans="1:8" x14ac:dyDescent="0.2">
      <c r="A141" s="177" t="s">
        <v>147</v>
      </c>
      <c r="B141" s="177" t="s">
        <v>310</v>
      </c>
      <c r="C141" s="177" t="s">
        <v>202</v>
      </c>
      <c r="D141" s="177">
        <v>3</v>
      </c>
      <c r="E141" s="177">
        <v>3</v>
      </c>
      <c r="F141" s="177" t="s">
        <v>135</v>
      </c>
      <c r="G141" s="177" t="s">
        <v>142</v>
      </c>
      <c r="H141" s="177" t="s">
        <v>142</v>
      </c>
    </row>
    <row r="142" spans="1:8" x14ac:dyDescent="0.2">
      <c r="A142" s="177" t="s">
        <v>147</v>
      </c>
      <c r="B142" s="177" t="s">
        <v>310</v>
      </c>
      <c r="C142" s="177" t="s">
        <v>333</v>
      </c>
      <c r="D142" s="177">
        <v>3</v>
      </c>
      <c r="E142" s="177">
        <v>3</v>
      </c>
      <c r="F142" s="177" t="s">
        <v>135</v>
      </c>
      <c r="G142" s="177" t="s">
        <v>141</v>
      </c>
      <c r="H142" s="177" t="s">
        <v>142</v>
      </c>
    </row>
    <row r="143" spans="1:8" x14ac:dyDescent="0.2">
      <c r="A143" s="177" t="s">
        <v>147</v>
      </c>
      <c r="B143" s="177" t="s">
        <v>310</v>
      </c>
      <c r="C143" s="177" t="s">
        <v>334</v>
      </c>
      <c r="D143" s="177">
        <v>3</v>
      </c>
      <c r="E143" s="177">
        <v>3</v>
      </c>
      <c r="F143" s="177" t="s">
        <v>135</v>
      </c>
      <c r="G143" s="177" t="s">
        <v>142</v>
      </c>
      <c r="H143" s="177" t="s">
        <v>142</v>
      </c>
    </row>
    <row r="144" spans="1:8" x14ac:dyDescent="0.2">
      <c r="A144" s="177" t="s">
        <v>147</v>
      </c>
      <c r="B144" s="177" t="s">
        <v>310</v>
      </c>
      <c r="C144" s="177" t="s">
        <v>335</v>
      </c>
      <c r="D144" s="177">
        <v>3</v>
      </c>
      <c r="E144" s="177">
        <v>3</v>
      </c>
      <c r="F144" s="177" t="s">
        <v>135</v>
      </c>
      <c r="G144" s="177" t="s">
        <v>142</v>
      </c>
      <c r="H144" s="177" t="s">
        <v>142</v>
      </c>
    </row>
    <row r="145" spans="1:8" x14ac:dyDescent="0.2">
      <c r="A145" s="177" t="s">
        <v>147</v>
      </c>
      <c r="B145" s="177" t="s">
        <v>310</v>
      </c>
      <c r="C145" s="177" t="s">
        <v>336</v>
      </c>
      <c r="D145" s="177">
        <v>2</v>
      </c>
      <c r="E145" s="177">
        <v>3</v>
      </c>
      <c r="F145" s="177" t="s">
        <v>135</v>
      </c>
      <c r="G145" s="177" t="s">
        <v>142</v>
      </c>
      <c r="H145" s="177" t="s">
        <v>142</v>
      </c>
    </row>
    <row r="146" spans="1:8" x14ac:dyDescent="0.2">
      <c r="A146" s="177" t="s">
        <v>147</v>
      </c>
      <c r="B146" s="177" t="s">
        <v>310</v>
      </c>
      <c r="C146" s="177" t="s">
        <v>337</v>
      </c>
      <c r="D146" s="177">
        <v>2</v>
      </c>
      <c r="E146" s="177">
        <v>4</v>
      </c>
      <c r="F146" s="177" t="s">
        <v>135</v>
      </c>
      <c r="G146" s="177" t="s">
        <v>142</v>
      </c>
      <c r="H146" s="177" t="s">
        <v>142</v>
      </c>
    </row>
    <row r="147" spans="1:8" x14ac:dyDescent="0.2">
      <c r="A147" s="177" t="s">
        <v>147</v>
      </c>
      <c r="B147" s="177" t="s">
        <v>310</v>
      </c>
      <c r="C147" s="177" t="s">
        <v>210</v>
      </c>
      <c r="D147" s="177">
        <v>3</v>
      </c>
      <c r="E147" s="177">
        <v>3</v>
      </c>
      <c r="F147" s="177" t="s">
        <v>135</v>
      </c>
      <c r="G147" s="177" t="s">
        <v>142</v>
      </c>
      <c r="H147" s="177" t="s">
        <v>142</v>
      </c>
    </row>
    <row r="148" spans="1:8" x14ac:dyDescent="0.2">
      <c r="A148" s="177" t="s">
        <v>147</v>
      </c>
      <c r="B148" s="177" t="s">
        <v>310</v>
      </c>
      <c r="C148" s="177" t="s">
        <v>212</v>
      </c>
      <c r="D148" s="177">
        <v>3</v>
      </c>
      <c r="E148" s="177">
        <v>3</v>
      </c>
      <c r="F148" s="177" t="s">
        <v>135</v>
      </c>
      <c r="G148" s="177" t="s">
        <v>142</v>
      </c>
      <c r="H148" s="177" t="s">
        <v>142</v>
      </c>
    </row>
    <row r="149" spans="1:8" x14ac:dyDescent="0.2">
      <c r="A149" s="177" t="s">
        <v>147</v>
      </c>
      <c r="B149" s="177" t="s">
        <v>310</v>
      </c>
      <c r="C149" s="177" t="s">
        <v>338</v>
      </c>
      <c r="D149" s="177">
        <v>3</v>
      </c>
      <c r="E149" s="177">
        <v>3</v>
      </c>
      <c r="F149" s="177" t="s">
        <v>135</v>
      </c>
      <c r="G149" s="177" t="s">
        <v>142</v>
      </c>
      <c r="H149" s="177" t="s">
        <v>142</v>
      </c>
    </row>
    <row r="150" spans="1:8" x14ac:dyDescent="0.2">
      <c r="A150" s="177" t="s">
        <v>147</v>
      </c>
      <c r="B150" s="177" t="s">
        <v>310</v>
      </c>
      <c r="C150" s="177" t="s">
        <v>339</v>
      </c>
      <c r="D150" s="177">
        <v>3</v>
      </c>
      <c r="E150" s="177">
        <v>3</v>
      </c>
      <c r="F150" s="177" t="s">
        <v>135</v>
      </c>
      <c r="G150" s="177" t="s">
        <v>141</v>
      </c>
      <c r="H150" s="177" t="s">
        <v>142</v>
      </c>
    </row>
    <row r="151" spans="1:8" x14ac:dyDescent="0.2">
      <c r="A151" s="177" t="s">
        <v>147</v>
      </c>
      <c r="B151" s="177" t="s">
        <v>310</v>
      </c>
      <c r="C151" s="177" t="s">
        <v>218</v>
      </c>
      <c r="D151" s="177">
        <v>3</v>
      </c>
      <c r="E151" s="177">
        <v>3</v>
      </c>
      <c r="F151" s="177" t="s">
        <v>135</v>
      </c>
      <c r="G151" s="177" t="s">
        <v>142</v>
      </c>
      <c r="H151" s="177" t="s">
        <v>142</v>
      </c>
    </row>
    <row r="152" spans="1:8" x14ac:dyDescent="0.2">
      <c r="A152" s="177" t="s">
        <v>147</v>
      </c>
      <c r="B152" s="177" t="s">
        <v>310</v>
      </c>
      <c r="C152" s="177" t="s">
        <v>220</v>
      </c>
      <c r="D152" s="177">
        <v>3</v>
      </c>
      <c r="E152" s="177">
        <v>3</v>
      </c>
      <c r="F152" s="177" t="s">
        <v>135</v>
      </c>
      <c r="G152" s="177" t="s">
        <v>142</v>
      </c>
      <c r="H152" s="177" t="s">
        <v>142</v>
      </c>
    </row>
    <row r="153" spans="1:8" x14ac:dyDescent="0.2">
      <c r="A153" s="177" t="s">
        <v>147</v>
      </c>
      <c r="B153" s="177" t="s">
        <v>310</v>
      </c>
      <c r="C153" s="177" t="s">
        <v>340</v>
      </c>
      <c r="D153" s="177">
        <v>3</v>
      </c>
      <c r="E153" s="177">
        <v>3</v>
      </c>
      <c r="F153" s="177" t="s">
        <v>135</v>
      </c>
      <c r="G153" s="177" t="s">
        <v>142</v>
      </c>
      <c r="H153" s="177" t="s">
        <v>142</v>
      </c>
    </row>
    <row r="154" spans="1:8" x14ac:dyDescent="0.2">
      <c r="A154" s="177" t="s">
        <v>147</v>
      </c>
      <c r="B154" s="177" t="s">
        <v>310</v>
      </c>
      <c r="C154" s="177" t="s">
        <v>341</v>
      </c>
      <c r="D154" s="177">
        <v>3</v>
      </c>
      <c r="E154" s="177">
        <v>3</v>
      </c>
      <c r="F154" s="177" t="s">
        <v>135</v>
      </c>
      <c r="G154" s="177" t="s">
        <v>141</v>
      </c>
      <c r="H154" s="177" t="s">
        <v>142</v>
      </c>
    </row>
    <row r="155" spans="1:8" x14ac:dyDescent="0.2">
      <c r="A155" s="177" t="s">
        <v>147</v>
      </c>
      <c r="B155" s="177" t="s">
        <v>310</v>
      </c>
      <c r="C155" s="177" t="s">
        <v>342</v>
      </c>
      <c r="D155" s="177">
        <v>3</v>
      </c>
      <c r="E155" s="177">
        <v>3</v>
      </c>
      <c r="F155" s="177" t="s">
        <v>135</v>
      </c>
      <c r="G155" s="177" t="s">
        <v>142</v>
      </c>
      <c r="H155" s="177" t="s">
        <v>142</v>
      </c>
    </row>
    <row r="156" spans="1:8" x14ac:dyDescent="0.2">
      <c r="A156" s="177" t="s">
        <v>147</v>
      </c>
      <c r="B156" s="177" t="s">
        <v>310</v>
      </c>
      <c r="C156" s="177" t="s">
        <v>343</v>
      </c>
      <c r="D156" s="177">
        <v>3</v>
      </c>
      <c r="E156" s="177">
        <v>3</v>
      </c>
      <c r="F156" s="177" t="s">
        <v>135</v>
      </c>
      <c r="G156" s="177" t="s">
        <v>142</v>
      </c>
      <c r="H156" s="177" t="s">
        <v>142</v>
      </c>
    </row>
    <row r="157" spans="1:8" x14ac:dyDescent="0.2">
      <c r="A157" s="177" t="s">
        <v>147</v>
      </c>
      <c r="B157" s="177" t="s">
        <v>310</v>
      </c>
      <c r="C157" s="177" t="s">
        <v>228</v>
      </c>
      <c r="D157" s="177">
        <v>3</v>
      </c>
      <c r="E157" s="177">
        <v>4</v>
      </c>
      <c r="F157" s="177" t="s">
        <v>135</v>
      </c>
      <c r="G157" s="177" t="s">
        <v>142</v>
      </c>
      <c r="H157" s="177" t="s">
        <v>142</v>
      </c>
    </row>
    <row r="158" spans="1:8" x14ac:dyDescent="0.2">
      <c r="A158" s="177" t="s">
        <v>147</v>
      </c>
      <c r="B158" s="177" t="s">
        <v>310</v>
      </c>
      <c r="C158" s="177" t="s">
        <v>232</v>
      </c>
      <c r="D158" s="177">
        <v>2</v>
      </c>
      <c r="E158" s="177">
        <v>4</v>
      </c>
      <c r="F158" s="177" t="s">
        <v>135</v>
      </c>
      <c r="G158" s="177" t="s">
        <v>142</v>
      </c>
      <c r="H158" s="177" t="s">
        <v>142</v>
      </c>
    </row>
    <row r="159" spans="1:8" x14ac:dyDescent="0.2">
      <c r="A159" s="177" t="s">
        <v>147</v>
      </c>
      <c r="B159" s="177" t="s">
        <v>310</v>
      </c>
      <c r="C159" s="177" t="s">
        <v>344</v>
      </c>
      <c r="D159" s="177">
        <v>3</v>
      </c>
      <c r="E159" s="177">
        <v>3</v>
      </c>
      <c r="F159" s="177" t="s">
        <v>135</v>
      </c>
      <c r="G159" s="177" t="s">
        <v>141</v>
      </c>
      <c r="H159" s="177" t="s">
        <v>142</v>
      </c>
    </row>
    <row r="160" spans="1:8" x14ac:dyDescent="0.2">
      <c r="A160" s="177" t="s">
        <v>147</v>
      </c>
      <c r="B160" s="177" t="s">
        <v>310</v>
      </c>
      <c r="C160" s="177" t="s">
        <v>345</v>
      </c>
      <c r="D160" s="177">
        <v>3</v>
      </c>
      <c r="E160" s="177">
        <v>3</v>
      </c>
      <c r="F160" s="177" t="s">
        <v>135</v>
      </c>
      <c r="G160" s="177" t="s">
        <v>142</v>
      </c>
      <c r="H160" s="177" t="s">
        <v>142</v>
      </c>
    </row>
    <row r="161" spans="1:8" x14ac:dyDescent="0.2">
      <c r="A161" s="177" t="s">
        <v>147</v>
      </c>
      <c r="B161" s="177" t="s">
        <v>310</v>
      </c>
      <c r="C161" s="177" t="s">
        <v>238</v>
      </c>
      <c r="D161" s="177">
        <v>3</v>
      </c>
      <c r="E161" s="177">
        <v>3</v>
      </c>
      <c r="F161" s="177" t="s">
        <v>135</v>
      </c>
      <c r="G161" s="177" t="s">
        <v>142</v>
      </c>
      <c r="H161" s="177" t="s">
        <v>142</v>
      </c>
    </row>
    <row r="162" spans="1:8" x14ac:dyDescent="0.2">
      <c r="A162" s="177" t="s">
        <v>147</v>
      </c>
      <c r="B162" s="177" t="s">
        <v>310</v>
      </c>
      <c r="C162" s="177" t="s">
        <v>240</v>
      </c>
      <c r="D162" s="177">
        <v>2</v>
      </c>
      <c r="E162" s="177">
        <v>3</v>
      </c>
      <c r="F162" s="177" t="s">
        <v>135</v>
      </c>
      <c r="G162" s="177" t="s">
        <v>142</v>
      </c>
      <c r="H162" s="177" t="s">
        <v>142</v>
      </c>
    </row>
    <row r="163" spans="1:8" x14ac:dyDescent="0.2">
      <c r="A163" s="177" t="s">
        <v>147</v>
      </c>
      <c r="B163" s="177" t="s">
        <v>310</v>
      </c>
      <c r="C163" s="177" t="s">
        <v>346</v>
      </c>
      <c r="D163" s="177">
        <v>3</v>
      </c>
      <c r="E163" s="177">
        <v>3</v>
      </c>
      <c r="F163" s="177" t="s">
        <v>135</v>
      </c>
      <c r="G163" s="177" t="s">
        <v>142</v>
      </c>
      <c r="H163" s="177" t="s">
        <v>142</v>
      </c>
    </row>
    <row r="164" spans="1:8" x14ac:dyDescent="0.2">
      <c r="A164" s="177" t="s">
        <v>147</v>
      </c>
      <c r="B164" s="177" t="s">
        <v>310</v>
      </c>
      <c r="C164" s="177" t="s">
        <v>347</v>
      </c>
      <c r="D164" s="177">
        <v>3</v>
      </c>
      <c r="E164" s="177">
        <v>4</v>
      </c>
      <c r="F164" s="177" t="s">
        <v>135</v>
      </c>
      <c r="G164" s="177" t="s">
        <v>142</v>
      </c>
      <c r="H164" s="177" t="s">
        <v>142</v>
      </c>
    </row>
    <row r="165" spans="1:8" x14ac:dyDescent="0.2">
      <c r="A165" s="177" t="s">
        <v>147</v>
      </c>
      <c r="B165" s="177" t="s">
        <v>310</v>
      </c>
      <c r="C165" s="177" t="s">
        <v>348</v>
      </c>
      <c r="D165" s="177">
        <v>3</v>
      </c>
      <c r="E165" s="177">
        <v>3</v>
      </c>
      <c r="F165" s="177" t="s">
        <v>135</v>
      </c>
      <c r="G165" s="177" t="s">
        <v>142</v>
      </c>
      <c r="H165" s="177" t="s">
        <v>142</v>
      </c>
    </row>
    <row r="166" spans="1:8" x14ac:dyDescent="0.2">
      <c r="A166" s="177" t="s">
        <v>147</v>
      </c>
      <c r="B166" s="177" t="s">
        <v>310</v>
      </c>
      <c r="C166" s="177" t="s">
        <v>244</v>
      </c>
      <c r="D166" s="177">
        <v>3</v>
      </c>
      <c r="E166" s="177">
        <v>3</v>
      </c>
      <c r="F166" s="177" t="s">
        <v>135</v>
      </c>
      <c r="G166" s="177" t="s">
        <v>142</v>
      </c>
      <c r="H166" s="177" t="s">
        <v>142</v>
      </c>
    </row>
    <row r="167" spans="1:8" x14ac:dyDescent="0.2">
      <c r="A167" s="177" t="s">
        <v>147</v>
      </c>
      <c r="B167" s="177" t="s">
        <v>310</v>
      </c>
      <c r="C167" s="177" t="s">
        <v>349</v>
      </c>
      <c r="D167" s="177">
        <v>3</v>
      </c>
      <c r="E167" s="177">
        <v>3</v>
      </c>
      <c r="F167" s="177" t="s">
        <v>135</v>
      </c>
      <c r="G167" s="177" t="s">
        <v>142</v>
      </c>
      <c r="H167" s="177" t="s">
        <v>142</v>
      </c>
    </row>
    <row r="168" spans="1:8" x14ac:dyDescent="0.2">
      <c r="A168" s="177" t="s">
        <v>147</v>
      </c>
      <c r="B168" s="177" t="s">
        <v>310</v>
      </c>
      <c r="C168" s="177" t="s">
        <v>248</v>
      </c>
      <c r="D168" s="177">
        <v>3</v>
      </c>
      <c r="E168" s="177">
        <v>3</v>
      </c>
      <c r="F168" s="177" t="s">
        <v>135</v>
      </c>
      <c r="G168" s="177" t="s">
        <v>142</v>
      </c>
      <c r="H168" s="177" t="s">
        <v>142</v>
      </c>
    </row>
    <row r="169" spans="1:8" x14ac:dyDescent="0.2">
      <c r="A169" s="177" t="s">
        <v>147</v>
      </c>
      <c r="B169" s="177" t="s">
        <v>310</v>
      </c>
      <c r="C169" s="177" t="s">
        <v>350</v>
      </c>
      <c r="D169" s="177">
        <v>3</v>
      </c>
      <c r="E169" s="177">
        <v>3</v>
      </c>
      <c r="F169" s="177" t="s">
        <v>135</v>
      </c>
      <c r="G169" s="177" t="s">
        <v>142</v>
      </c>
      <c r="H169" s="177" t="s">
        <v>142</v>
      </c>
    </row>
    <row r="170" spans="1:8" x14ac:dyDescent="0.2">
      <c r="A170" s="177" t="s">
        <v>147</v>
      </c>
      <c r="B170" s="177" t="s">
        <v>310</v>
      </c>
      <c r="C170" s="177" t="s">
        <v>351</v>
      </c>
      <c r="D170" s="177">
        <v>3</v>
      </c>
      <c r="E170" s="177">
        <v>3</v>
      </c>
      <c r="F170" s="177" t="s">
        <v>135</v>
      </c>
      <c r="G170" s="177" t="s">
        <v>142</v>
      </c>
      <c r="H170" s="177" t="s">
        <v>142</v>
      </c>
    </row>
    <row r="171" spans="1:8" x14ac:dyDescent="0.2">
      <c r="A171" s="177" t="s">
        <v>147</v>
      </c>
      <c r="B171" s="177" t="s">
        <v>310</v>
      </c>
      <c r="C171" s="177" t="s">
        <v>352</v>
      </c>
      <c r="D171" s="177">
        <v>3</v>
      </c>
      <c r="E171" s="177">
        <v>3</v>
      </c>
      <c r="F171" s="177" t="s">
        <v>135</v>
      </c>
      <c r="G171" s="177" t="s">
        <v>142</v>
      </c>
      <c r="H171" s="177" t="s">
        <v>142</v>
      </c>
    </row>
    <row r="172" spans="1:8" x14ac:dyDescent="0.2">
      <c r="A172" s="177" t="s">
        <v>147</v>
      </c>
      <c r="B172" s="177" t="s">
        <v>310</v>
      </c>
      <c r="C172" s="177" t="s">
        <v>353</v>
      </c>
      <c r="D172" s="177">
        <v>3</v>
      </c>
      <c r="E172" s="177">
        <v>3</v>
      </c>
      <c r="F172" s="177" t="s">
        <v>135</v>
      </c>
      <c r="G172" s="177" t="s">
        <v>142</v>
      </c>
      <c r="H172" s="177" t="s">
        <v>142</v>
      </c>
    </row>
    <row r="173" spans="1:8" x14ac:dyDescent="0.2">
      <c r="A173" s="177" t="s">
        <v>147</v>
      </c>
      <c r="B173" s="177" t="s">
        <v>310</v>
      </c>
      <c r="C173" s="177" t="s">
        <v>354</v>
      </c>
      <c r="D173" s="177">
        <v>3</v>
      </c>
      <c r="E173" s="177">
        <v>3</v>
      </c>
      <c r="F173" s="177" t="s">
        <v>135</v>
      </c>
      <c r="G173" s="177" t="s">
        <v>142</v>
      </c>
      <c r="H173" s="177" t="s">
        <v>142</v>
      </c>
    </row>
    <row r="174" spans="1:8" x14ac:dyDescent="0.2">
      <c r="A174" s="177" t="s">
        <v>147</v>
      </c>
      <c r="B174" s="177" t="s">
        <v>310</v>
      </c>
      <c r="C174" s="177" t="s">
        <v>250</v>
      </c>
      <c r="D174" s="177">
        <v>2</v>
      </c>
      <c r="E174" s="177">
        <v>3</v>
      </c>
      <c r="F174" s="177" t="s">
        <v>135</v>
      </c>
      <c r="G174" s="177" t="s">
        <v>142</v>
      </c>
      <c r="H174" s="177" t="s">
        <v>142</v>
      </c>
    </row>
    <row r="175" spans="1:8" x14ac:dyDescent="0.2">
      <c r="A175" s="177" t="s">
        <v>147</v>
      </c>
      <c r="B175" s="177" t="s">
        <v>310</v>
      </c>
      <c r="C175" s="177" t="s">
        <v>355</v>
      </c>
      <c r="D175" s="177">
        <v>3</v>
      </c>
      <c r="E175" s="177">
        <v>3</v>
      </c>
      <c r="F175" s="177" t="s">
        <v>135</v>
      </c>
      <c r="G175" s="177" t="s">
        <v>142</v>
      </c>
      <c r="H175" s="177" t="s">
        <v>142</v>
      </c>
    </row>
    <row r="176" spans="1:8" x14ac:dyDescent="0.2">
      <c r="A176" s="177" t="s">
        <v>147</v>
      </c>
      <c r="B176" s="177" t="s">
        <v>310</v>
      </c>
      <c r="C176" s="177" t="s">
        <v>356</v>
      </c>
      <c r="D176" s="177">
        <v>3</v>
      </c>
      <c r="E176" s="177">
        <v>3</v>
      </c>
      <c r="F176" s="177" t="s">
        <v>135</v>
      </c>
      <c r="G176" s="177" t="s">
        <v>142</v>
      </c>
      <c r="H176" s="177" t="s">
        <v>142</v>
      </c>
    </row>
    <row r="177" spans="1:8" x14ac:dyDescent="0.2">
      <c r="A177" s="177" t="s">
        <v>147</v>
      </c>
      <c r="B177" s="177" t="s">
        <v>310</v>
      </c>
      <c r="C177" s="177" t="s">
        <v>357</v>
      </c>
      <c r="D177" s="177">
        <v>3</v>
      </c>
      <c r="E177" s="177">
        <v>3</v>
      </c>
      <c r="F177" s="177" t="s">
        <v>135</v>
      </c>
      <c r="G177" s="177" t="s">
        <v>142</v>
      </c>
      <c r="H177" s="177" t="s">
        <v>142</v>
      </c>
    </row>
    <row r="178" spans="1:8" x14ac:dyDescent="0.2">
      <c r="A178" s="177" t="s">
        <v>147</v>
      </c>
      <c r="B178" s="177" t="s">
        <v>310</v>
      </c>
      <c r="C178" s="177" t="s">
        <v>358</v>
      </c>
      <c r="D178" s="177">
        <v>2</v>
      </c>
      <c r="E178" s="177">
        <v>4</v>
      </c>
      <c r="F178" s="177" t="s">
        <v>135</v>
      </c>
      <c r="G178" s="177" t="s">
        <v>142</v>
      </c>
      <c r="H178" s="177" t="s">
        <v>142</v>
      </c>
    </row>
    <row r="179" spans="1:8" x14ac:dyDescent="0.2">
      <c r="A179" s="177" t="s">
        <v>147</v>
      </c>
      <c r="B179" s="177" t="s">
        <v>310</v>
      </c>
      <c r="C179" s="177" t="s">
        <v>359</v>
      </c>
      <c r="D179" s="177">
        <v>3</v>
      </c>
      <c r="E179" s="177">
        <v>3</v>
      </c>
      <c r="F179" s="177" t="s">
        <v>135</v>
      </c>
      <c r="G179" s="177" t="s">
        <v>142</v>
      </c>
      <c r="H179" s="177" t="s">
        <v>142</v>
      </c>
    </row>
    <row r="180" spans="1:8" x14ac:dyDescent="0.2">
      <c r="A180" s="177" t="s">
        <v>147</v>
      </c>
      <c r="B180" s="177" t="s">
        <v>310</v>
      </c>
      <c r="C180" s="177" t="s">
        <v>360</v>
      </c>
      <c r="D180" s="177">
        <v>3</v>
      </c>
      <c r="E180" s="177">
        <v>3</v>
      </c>
      <c r="F180" s="177" t="s">
        <v>135</v>
      </c>
      <c r="G180" s="177" t="s">
        <v>141</v>
      </c>
      <c r="H180" s="177" t="s">
        <v>142</v>
      </c>
    </row>
    <row r="181" spans="1:8" x14ac:dyDescent="0.2">
      <c r="A181" s="177" t="s">
        <v>147</v>
      </c>
      <c r="B181" s="177" t="s">
        <v>310</v>
      </c>
      <c r="C181" s="177" t="s">
        <v>361</v>
      </c>
      <c r="D181" s="177">
        <v>2</v>
      </c>
      <c r="E181" s="177">
        <v>3</v>
      </c>
      <c r="F181" s="177" t="s">
        <v>135</v>
      </c>
      <c r="G181" s="177" t="s">
        <v>142</v>
      </c>
      <c r="H181" s="177" t="s">
        <v>142</v>
      </c>
    </row>
    <row r="182" spans="1:8" x14ac:dyDescent="0.2">
      <c r="A182" s="177" t="s">
        <v>147</v>
      </c>
      <c r="B182" s="177" t="s">
        <v>310</v>
      </c>
      <c r="C182" s="177" t="s">
        <v>362</v>
      </c>
      <c r="D182" s="177">
        <v>2</v>
      </c>
      <c r="E182" s="177">
        <v>4</v>
      </c>
      <c r="F182" s="177" t="s">
        <v>135</v>
      </c>
      <c r="G182" s="177" t="s">
        <v>142</v>
      </c>
      <c r="H182" s="177" t="s">
        <v>142</v>
      </c>
    </row>
    <row r="183" spans="1:8" x14ac:dyDescent="0.2">
      <c r="A183" s="177" t="s">
        <v>147</v>
      </c>
      <c r="B183" s="177" t="s">
        <v>310</v>
      </c>
      <c r="C183" s="177" t="s">
        <v>363</v>
      </c>
      <c r="D183" s="177">
        <v>3</v>
      </c>
      <c r="E183" s="177">
        <v>3</v>
      </c>
      <c r="F183" s="177" t="s">
        <v>135</v>
      </c>
      <c r="G183" s="177" t="s">
        <v>141</v>
      </c>
      <c r="H183" s="177" t="s">
        <v>142</v>
      </c>
    </row>
    <row r="184" spans="1:8" x14ac:dyDescent="0.2">
      <c r="A184" s="177" t="s">
        <v>147</v>
      </c>
      <c r="B184" s="177" t="s">
        <v>310</v>
      </c>
      <c r="C184" s="177" t="s">
        <v>364</v>
      </c>
      <c r="D184" s="177">
        <v>3</v>
      </c>
      <c r="E184" s="177">
        <v>3</v>
      </c>
      <c r="F184" s="177" t="s">
        <v>135</v>
      </c>
      <c r="G184" s="177" t="s">
        <v>142</v>
      </c>
      <c r="H184" s="177" t="s">
        <v>142</v>
      </c>
    </row>
    <row r="185" spans="1:8" x14ac:dyDescent="0.2">
      <c r="A185" s="177" t="s">
        <v>147</v>
      </c>
      <c r="B185" s="177" t="s">
        <v>310</v>
      </c>
      <c r="C185" s="177" t="s">
        <v>260</v>
      </c>
      <c r="D185" s="177">
        <v>3</v>
      </c>
      <c r="E185" s="177">
        <v>4</v>
      </c>
      <c r="F185" s="177" t="s">
        <v>135</v>
      </c>
      <c r="G185" s="177" t="s">
        <v>142</v>
      </c>
      <c r="H185" s="177" t="s">
        <v>142</v>
      </c>
    </row>
    <row r="186" spans="1:8" x14ac:dyDescent="0.2">
      <c r="A186" s="177" t="s">
        <v>147</v>
      </c>
      <c r="B186" s="177" t="s">
        <v>310</v>
      </c>
      <c r="C186" s="177" t="s">
        <v>365</v>
      </c>
      <c r="D186" s="177">
        <v>3</v>
      </c>
      <c r="E186" s="177">
        <v>3</v>
      </c>
      <c r="F186" s="177" t="s">
        <v>135</v>
      </c>
      <c r="G186" s="177" t="s">
        <v>142</v>
      </c>
      <c r="H186" s="177" t="s">
        <v>142</v>
      </c>
    </row>
    <row r="187" spans="1:8" x14ac:dyDescent="0.2">
      <c r="A187" s="177" t="s">
        <v>147</v>
      </c>
      <c r="B187" s="177" t="s">
        <v>310</v>
      </c>
      <c r="C187" s="177" t="s">
        <v>366</v>
      </c>
      <c r="D187" s="177">
        <v>3</v>
      </c>
      <c r="E187" s="177">
        <v>3</v>
      </c>
      <c r="F187" s="177" t="s">
        <v>135</v>
      </c>
      <c r="G187" s="177" t="s">
        <v>142</v>
      </c>
      <c r="H187" s="177" t="s">
        <v>142</v>
      </c>
    </row>
    <row r="188" spans="1:8" x14ac:dyDescent="0.2">
      <c r="A188" s="177" t="s">
        <v>147</v>
      </c>
      <c r="B188" s="177" t="s">
        <v>310</v>
      </c>
      <c r="C188" s="177" t="s">
        <v>367</v>
      </c>
      <c r="D188" s="177">
        <v>3</v>
      </c>
      <c r="E188" s="177">
        <v>3</v>
      </c>
      <c r="F188" s="177" t="s">
        <v>135</v>
      </c>
      <c r="G188" s="177" t="s">
        <v>142</v>
      </c>
      <c r="H188" s="177" t="s">
        <v>142</v>
      </c>
    </row>
    <row r="189" spans="1:8" x14ac:dyDescent="0.2">
      <c r="A189" s="177" t="s">
        <v>149</v>
      </c>
      <c r="B189" s="177" t="s">
        <v>368</v>
      </c>
      <c r="C189" s="177" t="s">
        <v>369</v>
      </c>
      <c r="D189" s="177">
        <v>2</v>
      </c>
      <c r="E189" s="177">
        <v>3</v>
      </c>
      <c r="F189" s="177" t="s">
        <v>370</v>
      </c>
      <c r="G189" s="177" t="s">
        <v>142</v>
      </c>
      <c r="H189" s="177" t="s">
        <v>142</v>
      </c>
    </row>
    <row r="190" spans="1:8" x14ac:dyDescent="0.2">
      <c r="A190" s="177" t="s">
        <v>149</v>
      </c>
      <c r="B190" s="177" t="s">
        <v>368</v>
      </c>
      <c r="C190" s="177" t="s">
        <v>371</v>
      </c>
      <c r="D190" s="177">
        <v>2</v>
      </c>
      <c r="E190" s="177">
        <v>6</v>
      </c>
      <c r="F190" s="177" t="s">
        <v>295</v>
      </c>
      <c r="G190" s="177" t="s">
        <v>142</v>
      </c>
      <c r="H190" s="177" t="s">
        <v>142</v>
      </c>
    </row>
    <row r="191" spans="1:8" x14ac:dyDescent="0.2">
      <c r="A191" s="177" t="s">
        <v>149</v>
      </c>
      <c r="B191" s="177" t="s">
        <v>368</v>
      </c>
      <c r="C191" s="177" t="s">
        <v>372</v>
      </c>
      <c r="D191" s="177">
        <v>2</v>
      </c>
      <c r="E191" s="177">
        <v>4</v>
      </c>
      <c r="F191" s="177" t="s">
        <v>295</v>
      </c>
      <c r="G191" s="177" t="s">
        <v>142</v>
      </c>
      <c r="H191" s="177" t="s">
        <v>142</v>
      </c>
    </row>
    <row r="192" spans="1:8" x14ac:dyDescent="0.2">
      <c r="A192" s="177" t="s">
        <v>149</v>
      </c>
      <c r="B192" s="177" t="s">
        <v>368</v>
      </c>
      <c r="C192" s="177" t="s">
        <v>373</v>
      </c>
      <c r="D192" s="177">
        <v>3</v>
      </c>
      <c r="E192" s="177">
        <v>3</v>
      </c>
      <c r="F192" s="177" t="s">
        <v>295</v>
      </c>
      <c r="G192" s="177" t="s">
        <v>142</v>
      </c>
      <c r="H192" s="177" t="s">
        <v>142</v>
      </c>
    </row>
    <row r="193" spans="1:8" x14ac:dyDescent="0.2">
      <c r="A193" s="177" t="s">
        <v>149</v>
      </c>
      <c r="B193" s="177" t="s">
        <v>368</v>
      </c>
      <c r="C193" s="177" t="s">
        <v>374</v>
      </c>
      <c r="D193" s="177">
        <v>2</v>
      </c>
      <c r="E193" s="177">
        <v>4</v>
      </c>
      <c r="F193" s="177" t="s">
        <v>295</v>
      </c>
      <c r="G193" s="177" t="s">
        <v>142</v>
      </c>
      <c r="H193" s="177" t="s">
        <v>142</v>
      </c>
    </row>
    <row r="194" spans="1:8" x14ac:dyDescent="0.2">
      <c r="A194" s="177" t="s">
        <v>149</v>
      </c>
      <c r="B194" s="177" t="s">
        <v>368</v>
      </c>
      <c r="C194" s="177" t="s">
        <v>375</v>
      </c>
      <c r="D194" s="177">
        <v>3</v>
      </c>
      <c r="E194" s="177">
        <v>3</v>
      </c>
      <c r="F194" s="177" t="s">
        <v>295</v>
      </c>
      <c r="G194" s="177" t="s">
        <v>142</v>
      </c>
      <c r="H194" s="177" t="s">
        <v>142</v>
      </c>
    </row>
    <row r="195" spans="1:8" x14ac:dyDescent="0.2">
      <c r="A195" s="177" t="s">
        <v>149</v>
      </c>
      <c r="B195" s="177" t="s">
        <v>368</v>
      </c>
      <c r="C195" s="177" t="s">
        <v>376</v>
      </c>
      <c r="D195" s="177">
        <v>2</v>
      </c>
      <c r="E195" s="177">
        <v>3</v>
      </c>
      <c r="F195" s="177" t="s">
        <v>295</v>
      </c>
      <c r="G195" s="177" t="s">
        <v>142</v>
      </c>
      <c r="H195" s="177" t="s">
        <v>142</v>
      </c>
    </row>
    <row r="196" spans="1:8" x14ac:dyDescent="0.2">
      <c r="A196" s="177" t="s">
        <v>149</v>
      </c>
      <c r="B196" s="177" t="s">
        <v>368</v>
      </c>
      <c r="C196" s="177" t="s">
        <v>377</v>
      </c>
      <c r="D196" s="177">
        <v>3</v>
      </c>
      <c r="E196" s="177">
        <v>4</v>
      </c>
      <c r="F196" s="177" t="s">
        <v>370</v>
      </c>
      <c r="G196" s="177" t="s">
        <v>142</v>
      </c>
      <c r="H196" s="177" t="s">
        <v>142</v>
      </c>
    </row>
    <row r="197" spans="1:8" x14ac:dyDescent="0.2">
      <c r="A197" s="177" t="s">
        <v>149</v>
      </c>
      <c r="B197" s="177" t="s">
        <v>368</v>
      </c>
      <c r="C197" s="177" t="s">
        <v>378</v>
      </c>
      <c r="D197" s="177">
        <v>2</v>
      </c>
      <c r="E197" s="177">
        <v>4</v>
      </c>
      <c r="F197" s="177" t="s">
        <v>295</v>
      </c>
      <c r="G197" s="177" t="s">
        <v>142</v>
      </c>
      <c r="H197" s="177" t="s">
        <v>142</v>
      </c>
    </row>
    <row r="198" spans="1:8" x14ac:dyDescent="0.2">
      <c r="A198" s="177" t="s">
        <v>149</v>
      </c>
      <c r="B198" s="177" t="s">
        <v>368</v>
      </c>
      <c r="C198" s="177" t="s">
        <v>379</v>
      </c>
      <c r="D198" s="177">
        <v>2</v>
      </c>
      <c r="E198" s="177">
        <v>3</v>
      </c>
      <c r="F198" s="177" t="s">
        <v>295</v>
      </c>
      <c r="G198" s="177" t="s">
        <v>142</v>
      </c>
      <c r="H198" s="177" t="s">
        <v>142</v>
      </c>
    </row>
    <row r="199" spans="1:8" x14ac:dyDescent="0.2">
      <c r="A199" s="177" t="s">
        <v>149</v>
      </c>
      <c r="B199" s="177" t="s">
        <v>368</v>
      </c>
      <c r="C199" s="177" t="s">
        <v>380</v>
      </c>
      <c r="D199" s="177">
        <v>3</v>
      </c>
      <c r="E199" s="177">
        <v>3</v>
      </c>
      <c r="F199" s="177" t="s">
        <v>295</v>
      </c>
      <c r="G199" s="177" t="s">
        <v>142</v>
      </c>
      <c r="H199" s="177" t="s">
        <v>142</v>
      </c>
    </row>
    <row r="200" spans="1:8" x14ac:dyDescent="0.2">
      <c r="A200" s="177" t="s">
        <v>149</v>
      </c>
      <c r="B200" s="177" t="s">
        <v>368</v>
      </c>
      <c r="C200" s="177" t="s">
        <v>381</v>
      </c>
      <c r="D200" s="177">
        <v>3</v>
      </c>
      <c r="E200" s="177">
        <v>4</v>
      </c>
      <c r="F200" s="177" t="s">
        <v>370</v>
      </c>
      <c r="G200" s="177" t="s">
        <v>142</v>
      </c>
      <c r="H200" s="177" t="s">
        <v>142</v>
      </c>
    </row>
    <row r="201" spans="1:8" x14ac:dyDescent="0.2">
      <c r="A201" s="177" t="s">
        <v>149</v>
      </c>
      <c r="B201" s="177" t="s">
        <v>368</v>
      </c>
      <c r="C201" s="177" t="s">
        <v>382</v>
      </c>
      <c r="D201" s="177">
        <v>3</v>
      </c>
      <c r="E201" s="177">
        <v>2</v>
      </c>
      <c r="F201" s="177" t="s">
        <v>295</v>
      </c>
      <c r="G201" s="177" t="s">
        <v>142</v>
      </c>
      <c r="H201" s="177" t="s">
        <v>142</v>
      </c>
    </row>
    <row r="202" spans="1:8" x14ac:dyDescent="0.2">
      <c r="A202" s="177" t="s">
        <v>149</v>
      </c>
      <c r="B202" s="177" t="s">
        <v>368</v>
      </c>
      <c r="C202" s="177" t="s">
        <v>383</v>
      </c>
      <c r="D202" s="177">
        <v>2</v>
      </c>
      <c r="E202" s="177">
        <v>4</v>
      </c>
      <c r="F202" s="177" t="s">
        <v>295</v>
      </c>
      <c r="G202" s="177" t="s">
        <v>142</v>
      </c>
      <c r="H202" s="177" t="s">
        <v>142</v>
      </c>
    </row>
    <row r="203" spans="1:8" x14ac:dyDescent="0.2">
      <c r="A203" s="177" t="s">
        <v>149</v>
      </c>
      <c r="B203" s="177" t="s">
        <v>368</v>
      </c>
      <c r="C203" s="177" t="s">
        <v>384</v>
      </c>
      <c r="D203" s="177">
        <v>2</v>
      </c>
      <c r="E203" s="177">
        <v>3</v>
      </c>
      <c r="F203" s="177" t="s">
        <v>295</v>
      </c>
      <c r="G203" s="177" t="s">
        <v>142</v>
      </c>
      <c r="H203" s="177" t="s">
        <v>142</v>
      </c>
    </row>
    <row r="204" spans="1:8" x14ac:dyDescent="0.2">
      <c r="A204" s="177" t="s">
        <v>149</v>
      </c>
      <c r="B204" s="177" t="s">
        <v>368</v>
      </c>
      <c r="C204" s="177" t="s">
        <v>385</v>
      </c>
      <c r="D204" s="177">
        <v>3</v>
      </c>
      <c r="E204" s="177">
        <v>3</v>
      </c>
      <c r="F204" s="177" t="s">
        <v>295</v>
      </c>
      <c r="G204" s="177" t="s">
        <v>142</v>
      </c>
      <c r="H204" s="177" t="s">
        <v>142</v>
      </c>
    </row>
    <row r="205" spans="1:8" x14ac:dyDescent="0.2">
      <c r="A205" s="177" t="s">
        <v>149</v>
      </c>
      <c r="B205" s="177" t="s">
        <v>368</v>
      </c>
      <c r="C205" s="177" t="s">
        <v>386</v>
      </c>
      <c r="D205" s="177">
        <v>3</v>
      </c>
      <c r="E205" s="177">
        <v>4</v>
      </c>
      <c r="F205" s="177" t="s">
        <v>295</v>
      </c>
      <c r="G205" s="177" t="s">
        <v>142</v>
      </c>
      <c r="H205" s="177" t="s">
        <v>142</v>
      </c>
    </row>
    <row r="206" spans="1:8" x14ac:dyDescent="0.2">
      <c r="A206" s="177" t="s">
        <v>149</v>
      </c>
      <c r="B206" s="177" t="s">
        <v>368</v>
      </c>
      <c r="C206" s="177" t="s">
        <v>387</v>
      </c>
      <c r="D206" s="177">
        <v>3</v>
      </c>
      <c r="E206" s="177">
        <v>5</v>
      </c>
      <c r="F206" s="177" t="s">
        <v>295</v>
      </c>
      <c r="G206" s="177" t="s">
        <v>142</v>
      </c>
      <c r="H206" s="177" t="s">
        <v>142</v>
      </c>
    </row>
    <row r="207" spans="1:8" x14ac:dyDescent="0.2">
      <c r="A207" s="177" t="s">
        <v>149</v>
      </c>
      <c r="B207" s="177" t="s">
        <v>368</v>
      </c>
      <c r="C207" s="177" t="s">
        <v>388</v>
      </c>
      <c r="D207" s="177">
        <v>2</v>
      </c>
      <c r="E207" s="177">
        <v>3</v>
      </c>
      <c r="F207" s="177" t="s">
        <v>295</v>
      </c>
      <c r="G207" s="177" t="s">
        <v>142</v>
      </c>
      <c r="H207" s="177" t="s">
        <v>142</v>
      </c>
    </row>
    <row r="208" spans="1:8" x14ac:dyDescent="0.2">
      <c r="A208" s="177" t="s">
        <v>149</v>
      </c>
      <c r="B208" s="177" t="s">
        <v>368</v>
      </c>
      <c r="C208" s="177" t="s">
        <v>389</v>
      </c>
      <c r="D208" s="177">
        <v>2</v>
      </c>
      <c r="E208" s="177">
        <v>3</v>
      </c>
      <c r="F208" s="177" t="s">
        <v>295</v>
      </c>
      <c r="G208" s="177" t="s">
        <v>142</v>
      </c>
      <c r="H208" s="177" t="s">
        <v>142</v>
      </c>
    </row>
    <row r="209" spans="1:8" x14ac:dyDescent="0.2">
      <c r="A209" s="177" t="s">
        <v>149</v>
      </c>
      <c r="B209" s="177" t="s">
        <v>368</v>
      </c>
      <c r="C209" s="177" t="s">
        <v>390</v>
      </c>
      <c r="D209" s="177">
        <v>3</v>
      </c>
      <c r="E209" s="177">
        <v>3</v>
      </c>
      <c r="F209" s="177" t="s">
        <v>370</v>
      </c>
      <c r="G209" s="177" t="s">
        <v>142</v>
      </c>
      <c r="H209" s="177" t="s">
        <v>142</v>
      </c>
    </row>
    <row r="210" spans="1:8" x14ac:dyDescent="0.2">
      <c r="A210" s="177" t="s">
        <v>149</v>
      </c>
      <c r="B210" s="177" t="s">
        <v>368</v>
      </c>
      <c r="C210" s="177" t="s">
        <v>391</v>
      </c>
      <c r="D210" s="177">
        <v>2</v>
      </c>
      <c r="E210" s="177">
        <v>4</v>
      </c>
      <c r="F210" s="177" t="s">
        <v>295</v>
      </c>
      <c r="G210" s="177" t="s">
        <v>142</v>
      </c>
      <c r="H210" s="177" t="s">
        <v>142</v>
      </c>
    </row>
    <row r="211" spans="1:8" x14ac:dyDescent="0.2">
      <c r="A211" s="177" t="s">
        <v>149</v>
      </c>
      <c r="B211" s="177" t="s">
        <v>368</v>
      </c>
      <c r="C211" s="177" t="s">
        <v>392</v>
      </c>
      <c r="D211" s="177">
        <v>3</v>
      </c>
      <c r="E211" s="177">
        <v>3</v>
      </c>
      <c r="F211" s="177" t="s">
        <v>370</v>
      </c>
      <c r="G211" s="177" t="s">
        <v>142</v>
      </c>
      <c r="H211" s="177" t="s">
        <v>142</v>
      </c>
    </row>
    <row r="212" spans="1:8" x14ac:dyDescent="0.2">
      <c r="A212" s="177" t="s">
        <v>149</v>
      </c>
      <c r="B212" s="177" t="s">
        <v>368</v>
      </c>
      <c r="C212" s="177" t="s">
        <v>393</v>
      </c>
      <c r="D212" s="177">
        <v>3</v>
      </c>
      <c r="E212" s="177">
        <v>3</v>
      </c>
      <c r="F212" s="177" t="s">
        <v>295</v>
      </c>
      <c r="G212" s="177" t="s">
        <v>142</v>
      </c>
      <c r="H212" s="177" t="s">
        <v>142</v>
      </c>
    </row>
    <row r="213" spans="1:8" x14ac:dyDescent="0.2">
      <c r="A213" s="177" t="s">
        <v>149</v>
      </c>
      <c r="B213" s="177" t="s">
        <v>368</v>
      </c>
      <c r="C213" s="177" t="s">
        <v>394</v>
      </c>
      <c r="D213" s="177">
        <v>3</v>
      </c>
      <c r="E213" s="177">
        <v>5</v>
      </c>
      <c r="F213" s="177" t="s">
        <v>295</v>
      </c>
      <c r="G213" s="177" t="s">
        <v>142</v>
      </c>
      <c r="H213" s="177" t="s">
        <v>142</v>
      </c>
    </row>
    <row r="214" spans="1:8" x14ac:dyDescent="0.2">
      <c r="A214" s="177" t="s">
        <v>149</v>
      </c>
      <c r="B214" s="177" t="s">
        <v>368</v>
      </c>
      <c r="C214" s="177" t="s">
        <v>395</v>
      </c>
      <c r="D214" s="177">
        <v>2</v>
      </c>
      <c r="E214" s="177">
        <v>6</v>
      </c>
      <c r="F214" s="177" t="s">
        <v>295</v>
      </c>
      <c r="G214" s="177" t="s">
        <v>142</v>
      </c>
      <c r="H214" s="177" t="s">
        <v>142</v>
      </c>
    </row>
    <row r="215" spans="1:8" x14ac:dyDescent="0.2">
      <c r="A215" s="177" t="s">
        <v>149</v>
      </c>
      <c r="B215" s="177" t="s">
        <v>368</v>
      </c>
      <c r="C215" s="177" t="s">
        <v>396</v>
      </c>
      <c r="D215" s="177">
        <v>2</v>
      </c>
      <c r="E215" s="177">
        <v>3</v>
      </c>
      <c r="F215" s="177" t="s">
        <v>370</v>
      </c>
      <c r="G215" s="177" t="s">
        <v>142</v>
      </c>
      <c r="H215" s="177" t="s">
        <v>142</v>
      </c>
    </row>
    <row r="216" spans="1:8" x14ac:dyDescent="0.2">
      <c r="A216" s="177" t="s">
        <v>149</v>
      </c>
      <c r="B216" s="177" t="s">
        <v>368</v>
      </c>
      <c r="C216" s="177" t="s">
        <v>397</v>
      </c>
      <c r="D216" s="177">
        <v>3</v>
      </c>
      <c r="E216" s="177">
        <v>3</v>
      </c>
      <c r="F216" s="177" t="s">
        <v>370</v>
      </c>
      <c r="G216" s="177" t="s">
        <v>142</v>
      </c>
      <c r="H216" s="177" t="s">
        <v>142</v>
      </c>
    </row>
    <row r="217" spans="1:8" x14ac:dyDescent="0.2">
      <c r="A217" s="177" t="s">
        <v>149</v>
      </c>
      <c r="B217" s="177" t="s">
        <v>368</v>
      </c>
      <c r="C217" s="177" t="s">
        <v>346</v>
      </c>
      <c r="D217" s="177">
        <v>2</v>
      </c>
      <c r="E217" s="177">
        <v>5</v>
      </c>
      <c r="F217" s="177" t="s">
        <v>295</v>
      </c>
      <c r="G217" s="177" t="s">
        <v>142</v>
      </c>
      <c r="H217" s="177" t="s">
        <v>142</v>
      </c>
    </row>
    <row r="218" spans="1:8" x14ac:dyDescent="0.2">
      <c r="A218" s="177" t="s">
        <v>149</v>
      </c>
      <c r="B218" s="177" t="s">
        <v>368</v>
      </c>
      <c r="C218" s="177" t="s">
        <v>398</v>
      </c>
      <c r="D218" s="177">
        <v>3</v>
      </c>
      <c r="E218" s="177">
        <v>3</v>
      </c>
      <c r="F218" s="177" t="s">
        <v>295</v>
      </c>
      <c r="G218" s="177" t="s">
        <v>142</v>
      </c>
      <c r="H218" s="177" t="s">
        <v>142</v>
      </c>
    </row>
    <row r="219" spans="1:8" x14ac:dyDescent="0.2">
      <c r="A219" s="177" t="s">
        <v>149</v>
      </c>
      <c r="B219" s="177" t="s">
        <v>368</v>
      </c>
      <c r="C219" s="177" t="s">
        <v>399</v>
      </c>
      <c r="D219" s="177">
        <v>2</v>
      </c>
      <c r="E219" s="177">
        <v>3</v>
      </c>
      <c r="F219" s="177" t="s">
        <v>295</v>
      </c>
      <c r="G219" s="177" t="s">
        <v>142</v>
      </c>
      <c r="H219" s="177" t="s">
        <v>142</v>
      </c>
    </row>
    <row r="220" spans="1:8" x14ac:dyDescent="0.2">
      <c r="A220" s="177" t="s">
        <v>149</v>
      </c>
      <c r="B220" s="177" t="s">
        <v>368</v>
      </c>
      <c r="C220" s="177" t="s">
        <v>400</v>
      </c>
      <c r="D220" s="177">
        <v>2</v>
      </c>
      <c r="E220" s="177">
        <v>5</v>
      </c>
      <c r="F220" s="177" t="s">
        <v>295</v>
      </c>
      <c r="G220" s="177" t="s">
        <v>142</v>
      </c>
      <c r="H220" s="177" t="s">
        <v>142</v>
      </c>
    </row>
    <row r="221" spans="1:8" x14ac:dyDescent="0.2">
      <c r="A221" s="177" t="s">
        <v>149</v>
      </c>
      <c r="B221" s="177" t="s">
        <v>368</v>
      </c>
      <c r="C221" s="177" t="s">
        <v>401</v>
      </c>
      <c r="D221" s="177">
        <v>2</v>
      </c>
      <c r="E221" s="177">
        <v>3</v>
      </c>
      <c r="F221" s="177" t="s">
        <v>295</v>
      </c>
      <c r="G221" s="177" t="s">
        <v>142</v>
      </c>
      <c r="H221" s="177" t="s">
        <v>142</v>
      </c>
    </row>
    <row r="222" spans="1:8" x14ac:dyDescent="0.2">
      <c r="A222" s="177" t="s">
        <v>149</v>
      </c>
      <c r="B222" s="177" t="s">
        <v>368</v>
      </c>
      <c r="C222" s="177" t="s">
        <v>402</v>
      </c>
      <c r="D222" s="177">
        <v>3</v>
      </c>
      <c r="E222" s="177">
        <v>3</v>
      </c>
      <c r="F222" s="177" t="s">
        <v>295</v>
      </c>
      <c r="G222" s="177" t="s">
        <v>142</v>
      </c>
      <c r="H222" s="177" t="s">
        <v>142</v>
      </c>
    </row>
    <row r="223" spans="1:8" x14ac:dyDescent="0.2">
      <c r="A223" s="177" t="s">
        <v>149</v>
      </c>
      <c r="B223" s="177" t="s">
        <v>368</v>
      </c>
      <c r="C223" s="177" t="s">
        <v>403</v>
      </c>
      <c r="D223" s="177">
        <v>2</v>
      </c>
      <c r="E223" s="177">
        <v>3</v>
      </c>
      <c r="F223" s="177" t="s">
        <v>370</v>
      </c>
      <c r="G223" s="177" t="s">
        <v>142</v>
      </c>
      <c r="H223" s="177" t="s">
        <v>142</v>
      </c>
    </row>
    <row r="224" spans="1:8" x14ac:dyDescent="0.2">
      <c r="A224" s="177" t="s">
        <v>149</v>
      </c>
      <c r="B224" s="177" t="s">
        <v>368</v>
      </c>
      <c r="C224" s="177" t="s">
        <v>404</v>
      </c>
      <c r="D224" s="177">
        <v>2</v>
      </c>
      <c r="E224" s="177">
        <v>3</v>
      </c>
      <c r="F224" s="177" t="s">
        <v>295</v>
      </c>
      <c r="G224" s="177" t="s">
        <v>142</v>
      </c>
      <c r="H224" s="177" t="s">
        <v>142</v>
      </c>
    </row>
    <row r="225" spans="1:8" x14ac:dyDescent="0.2">
      <c r="A225" s="177" t="s">
        <v>149</v>
      </c>
      <c r="B225" s="177" t="s">
        <v>368</v>
      </c>
      <c r="C225" s="177" t="s">
        <v>405</v>
      </c>
      <c r="D225" s="177">
        <v>3</v>
      </c>
      <c r="E225" s="177">
        <v>3</v>
      </c>
      <c r="F225" s="177" t="s">
        <v>295</v>
      </c>
      <c r="G225" s="177" t="s">
        <v>142</v>
      </c>
      <c r="H225" s="177" t="s">
        <v>142</v>
      </c>
    </row>
    <row r="226" spans="1:8" x14ac:dyDescent="0.2">
      <c r="A226" s="177" t="s">
        <v>149</v>
      </c>
      <c r="B226" s="177" t="s">
        <v>368</v>
      </c>
      <c r="C226" s="177" t="s">
        <v>406</v>
      </c>
      <c r="D226" s="177">
        <v>2</v>
      </c>
      <c r="E226" s="177">
        <v>3</v>
      </c>
      <c r="F226" s="177" t="s">
        <v>370</v>
      </c>
      <c r="G226" s="177" t="s">
        <v>142</v>
      </c>
      <c r="H226" s="177" t="s">
        <v>142</v>
      </c>
    </row>
    <row r="227" spans="1:8" x14ac:dyDescent="0.2">
      <c r="A227" s="177" t="s">
        <v>149</v>
      </c>
      <c r="B227" s="177" t="s">
        <v>368</v>
      </c>
      <c r="C227" s="177" t="s">
        <v>407</v>
      </c>
      <c r="D227" s="177">
        <v>3</v>
      </c>
      <c r="E227" s="177">
        <v>3</v>
      </c>
      <c r="F227" s="177" t="s">
        <v>295</v>
      </c>
      <c r="G227" s="177" t="s">
        <v>142</v>
      </c>
      <c r="H227" s="177" t="s">
        <v>142</v>
      </c>
    </row>
    <row r="228" spans="1:8" x14ac:dyDescent="0.2">
      <c r="A228" s="177" t="s">
        <v>149</v>
      </c>
      <c r="B228" s="177" t="s">
        <v>368</v>
      </c>
      <c r="C228" s="177" t="s">
        <v>408</v>
      </c>
      <c r="D228" s="177">
        <v>2</v>
      </c>
      <c r="E228" s="177">
        <v>3</v>
      </c>
      <c r="F228" s="177" t="s">
        <v>370</v>
      </c>
      <c r="G228" s="177" t="s">
        <v>142</v>
      </c>
      <c r="H228" s="177" t="s">
        <v>142</v>
      </c>
    </row>
    <row r="229" spans="1:8" x14ac:dyDescent="0.2">
      <c r="A229" s="177" t="s">
        <v>149</v>
      </c>
      <c r="B229" s="177" t="s">
        <v>368</v>
      </c>
      <c r="C229" s="177" t="s">
        <v>409</v>
      </c>
      <c r="D229" s="177">
        <v>2</v>
      </c>
      <c r="E229" s="177">
        <v>3</v>
      </c>
      <c r="F229" s="177" t="s">
        <v>370</v>
      </c>
      <c r="G229" s="177" t="s">
        <v>142</v>
      </c>
      <c r="H229" s="177" t="s">
        <v>142</v>
      </c>
    </row>
    <row r="230" spans="1:8" x14ac:dyDescent="0.2">
      <c r="A230" s="177" t="s">
        <v>149</v>
      </c>
      <c r="B230" s="177" t="s">
        <v>368</v>
      </c>
      <c r="C230" s="177" t="s">
        <v>410</v>
      </c>
      <c r="D230" s="177">
        <v>1</v>
      </c>
      <c r="E230" s="177">
        <v>3</v>
      </c>
      <c r="F230" s="177" t="s">
        <v>370</v>
      </c>
      <c r="G230" s="177" t="s">
        <v>142</v>
      </c>
      <c r="H230" s="177" t="s">
        <v>142</v>
      </c>
    </row>
    <row r="231" spans="1:8" x14ac:dyDescent="0.2">
      <c r="A231" s="177" t="s">
        <v>149</v>
      </c>
      <c r="B231" s="177" t="s">
        <v>368</v>
      </c>
      <c r="C231" s="177" t="s">
        <v>411</v>
      </c>
      <c r="D231" s="177">
        <v>2</v>
      </c>
      <c r="E231" s="177">
        <v>3</v>
      </c>
      <c r="F231" s="177" t="s">
        <v>370</v>
      </c>
      <c r="G231" s="177" t="s">
        <v>142</v>
      </c>
      <c r="H231" s="177" t="s">
        <v>142</v>
      </c>
    </row>
    <row r="232" spans="1:8" x14ac:dyDescent="0.2">
      <c r="A232" s="177" t="s">
        <v>149</v>
      </c>
      <c r="B232" s="177" t="s">
        <v>368</v>
      </c>
      <c r="C232" s="177" t="s">
        <v>307</v>
      </c>
      <c r="D232" s="177">
        <v>2</v>
      </c>
      <c r="E232" s="177">
        <v>3</v>
      </c>
      <c r="F232" s="177" t="s">
        <v>370</v>
      </c>
      <c r="G232" s="177" t="s">
        <v>142</v>
      </c>
      <c r="H232" s="177" t="s">
        <v>142</v>
      </c>
    </row>
    <row r="233" spans="1:8" x14ac:dyDescent="0.2">
      <c r="A233" s="177" t="s">
        <v>149</v>
      </c>
      <c r="B233" s="177" t="s">
        <v>368</v>
      </c>
      <c r="C233" s="177" t="s">
        <v>412</v>
      </c>
      <c r="D233" s="177">
        <v>3</v>
      </c>
      <c r="E233" s="177">
        <v>3</v>
      </c>
      <c r="F233" s="177" t="s">
        <v>295</v>
      </c>
      <c r="G233" s="177" t="s">
        <v>142</v>
      </c>
      <c r="H233" s="177" t="s">
        <v>142</v>
      </c>
    </row>
    <row r="234" spans="1:8" x14ac:dyDescent="0.2">
      <c r="A234" s="177" t="s">
        <v>149</v>
      </c>
      <c r="B234" s="177" t="s">
        <v>368</v>
      </c>
      <c r="C234" s="177" t="s">
        <v>413</v>
      </c>
      <c r="D234" s="177">
        <v>2</v>
      </c>
      <c r="E234" s="177">
        <v>5</v>
      </c>
      <c r="F234" s="177" t="s">
        <v>295</v>
      </c>
      <c r="G234" s="177" t="s">
        <v>142</v>
      </c>
      <c r="H234" s="177" t="s">
        <v>142</v>
      </c>
    </row>
    <row r="235" spans="1:8" x14ac:dyDescent="0.2">
      <c r="A235" s="177" t="s">
        <v>149</v>
      </c>
      <c r="B235" s="177" t="s">
        <v>368</v>
      </c>
      <c r="C235" s="177" t="s">
        <v>414</v>
      </c>
      <c r="D235" s="177">
        <v>3</v>
      </c>
      <c r="E235" s="177">
        <v>5</v>
      </c>
      <c r="F235" s="177" t="s">
        <v>295</v>
      </c>
      <c r="G235" s="177" t="s">
        <v>142</v>
      </c>
      <c r="H235" s="177" t="s">
        <v>142</v>
      </c>
    </row>
    <row r="236" spans="1:8" x14ac:dyDescent="0.2">
      <c r="A236" s="177" t="s">
        <v>149</v>
      </c>
      <c r="B236" s="177" t="s">
        <v>368</v>
      </c>
      <c r="C236" s="177" t="s">
        <v>415</v>
      </c>
      <c r="D236" s="177">
        <v>3</v>
      </c>
      <c r="E236" s="177">
        <v>3</v>
      </c>
      <c r="F236" s="177" t="s">
        <v>295</v>
      </c>
      <c r="G236" s="177" t="s">
        <v>142</v>
      </c>
      <c r="H236" s="177" t="s">
        <v>142</v>
      </c>
    </row>
    <row r="237" spans="1:8" x14ac:dyDescent="0.2">
      <c r="A237" s="177" t="s">
        <v>149</v>
      </c>
      <c r="B237" s="177" t="s">
        <v>368</v>
      </c>
      <c r="C237" s="177" t="s">
        <v>416</v>
      </c>
      <c r="D237" s="177">
        <v>3</v>
      </c>
      <c r="E237" s="177">
        <v>3</v>
      </c>
      <c r="F237" s="177" t="s">
        <v>370</v>
      </c>
      <c r="G237" s="177" t="s">
        <v>142</v>
      </c>
      <c r="H237" s="177" t="s">
        <v>142</v>
      </c>
    </row>
    <row r="238" spans="1:8" x14ac:dyDescent="0.2">
      <c r="A238" s="177" t="s">
        <v>149</v>
      </c>
      <c r="B238" s="177" t="s">
        <v>368</v>
      </c>
      <c r="C238" s="177" t="s">
        <v>417</v>
      </c>
      <c r="D238" s="177">
        <v>3</v>
      </c>
      <c r="E238" s="177">
        <v>3</v>
      </c>
      <c r="F238" s="177" t="s">
        <v>295</v>
      </c>
      <c r="G238" s="177" t="s">
        <v>142</v>
      </c>
      <c r="H238" s="177" t="s">
        <v>142</v>
      </c>
    </row>
    <row r="239" spans="1:8" x14ac:dyDescent="0.2">
      <c r="A239" s="177" t="s">
        <v>149</v>
      </c>
      <c r="B239" s="177" t="s">
        <v>368</v>
      </c>
      <c r="C239" s="177" t="s">
        <v>418</v>
      </c>
      <c r="D239" s="177">
        <v>3</v>
      </c>
      <c r="E239" s="177">
        <v>3</v>
      </c>
      <c r="F239" s="177" t="s">
        <v>295</v>
      </c>
      <c r="G239" s="177" t="s">
        <v>142</v>
      </c>
      <c r="H239" s="177" t="s">
        <v>142</v>
      </c>
    </row>
    <row r="240" spans="1:8" x14ac:dyDescent="0.2">
      <c r="A240" s="177" t="s">
        <v>149</v>
      </c>
      <c r="B240" s="177" t="s">
        <v>368</v>
      </c>
      <c r="C240" s="177" t="s">
        <v>419</v>
      </c>
      <c r="D240" s="177">
        <v>3</v>
      </c>
      <c r="E240" s="177">
        <v>3</v>
      </c>
      <c r="F240" s="177" t="s">
        <v>295</v>
      </c>
      <c r="G240" s="177" t="s">
        <v>142</v>
      </c>
      <c r="H240" s="177" t="s">
        <v>142</v>
      </c>
    </row>
    <row r="241" spans="1:8" x14ac:dyDescent="0.2">
      <c r="A241" s="177" t="s">
        <v>149</v>
      </c>
      <c r="B241" s="177" t="s">
        <v>368</v>
      </c>
      <c r="C241" s="177" t="s">
        <v>420</v>
      </c>
      <c r="D241" s="177">
        <v>3</v>
      </c>
      <c r="E241" s="177">
        <v>4</v>
      </c>
      <c r="F241" s="177" t="s">
        <v>295</v>
      </c>
      <c r="G241" s="177" t="s">
        <v>142</v>
      </c>
      <c r="H241" s="177" t="s">
        <v>142</v>
      </c>
    </row>
    <row r="242" spans="1:8" x14ac:dyDescent="0.2">
      <c r="A242" s="177" t="s">
        <v>149</v>
      </c>
      <c r="B242" s="177" t="s">
        <v>368</v>
      </c>
      <c r="C242" s="177" t="s">
        <v>421</v>
      </c>
      <c r="D242" s="177">
        <v>2</v>
      </c>
      <c r="E242" s="177">
        <v>3</v>
      </c>
      <c r="F242" s="177" t="s">
        <v>295</v>
      </c>
      <c r="G242" s="177" t="s">
        <v>142</v>
      </c>
      <c r="H242" s="177" t="s">
        <v>142</v>
      </c>
    </row>
    <row r="243" spans="1:8" x14ac:dyDescent="0.2">
      <c r="A243" s="177" t="s">
        <v>149</v>
      </c>
      <c r="B243" s="177" t="s">
        <v>368</v>
      </c>
      <c r="C243" s="177" t="s">
        <v>422</v>
      </c>
      <c r="D243" s="177">
        <v>2</v>
      </c>
      <c r="E243" s="177">
        <v>4</v>
      </c>
      <c r="F243" s="177" t="s">
        <v>295</v>
      </c>
      <c r="G243" s="177" t="s">
        <v>142</v>
      </c>
      <c r="H243" s="177" t="s">
        <v>142</v>
      </c>
    </row>
    <row r="244" spans="1:8" x14ac:dyDescent="0.2">
      <c r="A244" s="177" t="s">
        <v>149</v>
      </c>
      <c r="B244" s="177" t="s">
        <v>368</v>
      </c>
      <c r="C244" s="177" t="s">
        <v>423</v>
      </c>
      <c r="D244" s="177">
        <v>1</v>
      </c>
      <c r="E244" s="177">
        <v>3</v>
      </c>
      <c r="F244" s="177" t="s">
        <v>370</v>
      </c>
      <c r="G244" s="177" t="s">
        <v>142</v>
      </c>
      <c r="H244" s="177" t="s">
        <v>142</v>
      </c>
    </row>
    <row r="245" spans="1:8" x14ac:dyDescent="0.2">
      <c r="A245" s="177" t="s">
        <v>149</v>
      </c>
      <c r="B245" s="177" t="s">
        <v>368</v>
      </c>
      <c r="C245" s="177" t="s">
        <v>424</v>
      </c>
      <c r="D245" s="177">
        <v>3</v>
      </c>
      <c r="E245" s="177">
        <v>3</v>
      </c>
      <c r="F245" s="177" t="s">
        <v>295</v>
      </c>
      <c r="G245" s="177" t="s">
        <v>142</v>
      </c>
      <c r="H245" s="177" t="s">
        <v>142</v>
      </c>
    </row>
    <row r="246" spans="1:8" x14ac:dyDescent="0.2">
      <c r="A246" s="177" t="s">
        <v>149</v>
      </c>
      <c r="B246" s="177" t="s">
        <v>368</v>
      </c>
      <c r="C246" s="177" t="s">
        <v>425</v>
      </c>
      <c r="D246" s="177">
        <v>2</v>
      </c>
      <c r="E246" s="177">
        <v>3</v>
      </c>
      <c r="F246" s="177" t="s">
        <v>295</v>
      </c>
      <c r="G246" s="177" t="s">
        <v>142</v>
      </c>
      <c r="H246" s="177" t="s">
        <v>142</v>
      </c>
    </row>
    <row r="247" spans="1:8" x14ac:dyDescent="0.2">
      <c r="A247" s="177" t="s">
        <v>151</v>
      </c>
      <c r="B247" s="177" t="s">
        <v>426</v>
      </c>
      <c r="C247" s="177" t="s">
        <v>427</v>
      </c>
      <c r="D247" s="177">
        <v>1</v>
      </c>
      <c r="E247" s="177">
        <v>5</v>
      </c>
      <c r="F247" s="177" t="s">
        <v>295</v>
      </c>
      <c r="G247" s="177" t="s">
        <v>142</v>
      </c>
      <c r="H247" s="177" t="s">
        <v>142</v>
      </c>
    </row>
    <row r="248" spans="1:8" x14ac:dyDescent="0.2">
      <c r="A248" s="177" t="s">
        <v>151</v>
      </c>
      <c r="B248" s="177" t="s">
        <v>426</v>
      </c>
      <c r="C248" s="177" t="s">
        <v>428</v>
      </c>
      <c r="D248" s="177">
        <v>2</v>
      </c>
      <c r="E248" s="177">
        <v>6</v>
      </c>
      <c r="F248" s="177" t="s">
        <v>295</v>
      </c>
      <c r="G248" s="177" t="s">
        <v>142</v>
      </c>
      <c r="H248" s="177" t="s">
        <v>142</v>
      </c>
    </row>
    <row r="249" spans="1:8" x14ac:dyDescent="0.2">
      <c r="A249" s="177" t="s">
        <v>151</v>
      </c>
      <c r="B249" s="177" t="s">
        <v>426</v>
      </c>
      <c r="C249" s="177" t="s">
        <v>429</v>
      </c>
      <c r="D249" s="177">
        <v>1</v>
      </c>
      <c r="E249" s="177">
        <v>5</v>
      </c>
      <c r="F249" s="177" t="s">
        <v>295</v>
      </c>
      <c r="G249" s="177" t="s">
        <v>142</v>
      </c>
      <c r="H249" s="177" t="s">
        <v>142</v>
      </c>
    </row>
    <row r="250" spans="1:8" x14ac:dyDescent="0.2">
      <c r="A250" s="177" t="s">
        <v>151</v>
      </c>
      <c r="B250" s="177" t="s">
        <v>426</v>
      </c>
      <c r="C250" s="177" t="s">
        <v>430</v>
      </c>
      <c r="D250" s="177">
        <v>2</v>
      </c>
      <c r="E250" s="177">
        <v>6</v>
      </c>
      <c r="F250" s="177" t="s">
        <v>295</v>
      </c>
      <c r="G250" s="177" t="s">
        <v>142</v>
      </c>
      <c r="H250" s="177" t="s">
        <v>142</v>
      </c>
    </row>
    <row r="251" spans="1:8" x14ac:dyDescent="0.2">
      <c r="A251" s="177" t="s">
        <v>151</v>
      </c>
      <c r="B251" s="177" t="s">
        <v>426</v>
      </c>
      <c r="C251" s="177" t="s">
        <v>431</v>
      </c>
      <c r="D251" s="177">
        <v>1</v>
      </c>
      <c r="E251" s="177">
        <v>4</v>
      </c>
      <c r="F251" s="177" t="s">
        <v>295</v>
      </c>
      <c r="G251" s="177" t="s">
        <v>142</v>
      </c>
      <c r="H251" s="177" t="s">
        <v>142</v>
      </c>
    </row>
    <row r="252" spans="1:8" x14ac:dyDescent="0.2">
      <c r="A252" s="177" t="s">
        <v>151</v>
      </c>
      <c r="B252" s="177" t="s">
        <v>426</v>
      </c>
      <c r="C252" s="177" t="s">
        <v>432</v>
      </c>
      <c r="D252" s="177">
        <v>1</v>
      </c>
      <c r="E252" s="177">
        <v>5</v>
      </c>
      <c r="F252" s="177" t="s">
        <v>295</v>
      </c>
      <c r="G252" s="177" t="s">
        <v>142</v>
      </c>
      <c r="H252" s="177" t="s">
        <v>142</v>
      </c>
    </row>
    <row r="253" spans="1:8" x14ac:dyDescent="0.2">
      <c r="A253" s="177" t="s">
        <v>151</v>
      </c>
      <c r="B253" s="177" t="s">
        <v>426</v>
      </c>
      <c r="C253" s="177" t="s">
        <v>433</v>
      </c>
      <c r="D253" s="177">
        <v>1</v>
      </c>
      <c r="E253" s="177">
        <v>5</v>
      </c>
      <c r="F253" s="177" t="s">
        <v>295</v>
      </c>
      <c r="G253" s="177" t="s">
        <v>142</v>
      </c>
      <c r="H253" s="177" t="s">
        <v>142</v>
      </c>
    </row>
    <row r="254" spans="1:8" x14ac:dyDescent="0.2">
      <c r="A254" s="177" t="s">
        <v>151</v>
      </c>
      <c r="B254" s="177" t="s">
        <v>426</v>
      </c>
      <c r="C254" s="177" t="s">
        <v>434</v>
      </c>
      <c r="D254" s="177">
        <v>1</v>
      </c>
      <c r="E254" s="177">
        <v>5</v>
      </c>
      <c r="F254" s="177" t="s">
        <v>295</v>
      </c>
      <c r="G254" s="177" t="s">
        <v>142</v>
      </c>
      <c r="H254" s="177" t="s">
        <v>142</v>
      </c>
    </row>
    <row r="255" spans="1:8" x14ac:dyDescent="0.2">
      <c r="A255" s="177" t="s">
        <v>151</v>
      </c>
      <c r="B255" s="177" t="s">
        <v>426</v>
      </c>
      <c r="C255" s="177" t="s">
        <v>435</v>
      </c>
      <c r="D255" s="177">
        <v>1</v>
      </c>
      <c r="E255" s="177">
        <v>6</v>
      </c>
      <c r="F255" s="177" t="s">
        <v>295</v>
      </c>
      <c r="G255" s="177" t="s">
        <v>142</v>
      </c>
      <c r="H255" s="177" t="s">
        <v>142</v>
      </c>
    </row>
    <row r="256" spans="1:8" x14ac:dyDescent="0.2">
      <c r="A256" s="177" t="s">
        <v>151</v>
      </c>
      <c r="B256" s="177" t="s">
        <v>426</v>
      </c>
      <c r="C256" s="177" t="s">
        <v>436</v>
      </c>
      <c r="D256" s="177">
        <v>1</v>
      </c>
      <c r="E256" s="177">
        <v>5</v>
      </c>
      <c r="F256" s="177" t="s">
        <v>295</v>
      </c>
      <c r="G256" s="177" t="s">
        <v>142</v>
      </c>
      <c r="H256" s="177" t="s">
        <v>142</v>
      </c>
    </row>
    <row r="257" spans="1:8" x14ac:dyDescent="0.2">
      <c r="A257" s="177" t="s">
        <v>151</v>
      </c>
      <c r="B257" s="177" t="s">
        <v>426</v>
      </c>
      <c r="C257" s="177" t="s">
        <v>437</v>
      </c>
      <c r="D257" s="177">
        <v>1</v>
      </c>
      <c r="E257" s="177">
        <v>7</v>
      </c>
      <c r="F257" s="177" t="s">
        <v>142</v>
      </c>
      <c r="G257" s="177" t="s">
        <v>142</v>
      </c>
      <c r="H257" s="177" t="s">
        <v>142</v>
      </c>
    </row>
    <row r="258" spans="1:8" x14ac:dyDescent="0.2">
      <c r="A258" s="177" t="s">
        <v>151</v>
      </c>
      <c r="B258" s="177" t="s">
        <v>426</v>
      </c>
      <c r="C258" s="177" t="s">
        <v>438</v>
      </c>
      <c r="D258" s="177">
        <v>2</v>
      </c>
      <c r="E258" s="177">
        <v>6</v>
      </c>
      <c r="F258" s="177" t="s">
        <v>295</v>
      </c>
      <c r="G258" s="177" t="s">
        <v>142</v>
      </c>
      <c r="H258" s="177" t="s">
        <v>142</v>
      </c>
    </row>
    <row r="259" spans="1:8" x14ac:dyDescent="0.2">
      <c r="A259" s="177" t="s">
        <v>151</v>
      </c>
      <c r="B259" s="177" t="s">
        <v>426</v>
      </c>
      <c r="C259" s="177" t="s">
        <v>439</v>
      </c>
      <c r="D259" s="177">
        <v>2</v>
      </c>
      <c r="E259" s="177">
        <v>6</v>
      </c>
      <c r="F259" s="177" t="s">
        <v>295</v>
      </c>
      <c r="G259" s="177" t="s">
        <v>142</v>
      </c>
      <c r="H259" s="177" t="s">
        <v>142</v>
      </c>
    </row>
    <row r="260" spans="1:8" x14ac:dyDescent="0.2">
      <c r="A260" s="177" t="s">
        <v>151</v>
      </c>
      <c r="B260" s="177" t="s">
        <v>426</v>
      </c>
      <c r="C260" s="177" t="s">
        <v>440</v>
      </c>
      <c r="D260" s="177">
        <v>1</v>
      </c>
      <c r="E260" s="177">
        <v>5</v>
      </c>
      <c r="F260" s="177" t="s">
        <v>295</v>
      </c>
      <c r="G260" s="177" t="s">
        <v>142</v>
      </c>
      <c r="H260" s="177" t="s">
        <v>142</v>
      </c>
    </row>
    <row r="261" spans="1:8" x14ac:dyDescent="0.2">
      <c r="A261" s="177" t="s">
        <v>151</v>
      </c>
      <c r="B261" s="177" t="s">
        <v>426</v>
      </c>
      <c r="C261" s="177" t="s">
        <v>441</v>
      </c>
      <c r="D261" s="177">
        <v>1</v>
      </c>
      <c r="E261" s="177">
        <v>6</v>
      </c>
      <c r="F261" s="177" t="s">
        <v>295</v>
      </c>
      <c r="G261" s="177" t="s">
        <v>142</v>
      </c>
      <c r="H261" s="177" t="s">
        <v>142</v>
      </c>
    </row>
    <row r="262" spans="1:8" x14ac:dyDescent="0.2">
      <c r="A262" s="177" t="s">
        <v>151</v>
      </c>
      <c r="B262" s="177" t="s">
        <v>426</v>
      </c>
      <c r="C262" s="177" t="s">
        <v>442</v>
      </c>
      <c r="D262" s="177">
        <v>1</v>
      </c>
      <c r="E262" s="177">
        <v>5</v>
      </c>
      <c r="F262" s="177" t="s">
        <v>295</v>
      </c>
      <c r="G262" s="177" t="s">
        <v>142</v>
      </c>
      <c r="H262" s="177" t="s">
        <v>142</v>
      </c>
    </row>
    <row r="263" spans="1:8" x14ac:dyDescent="0.2">
      <c r="A263" s="177" t="s">
        <v>151</v>
      </c>
      <c r="B263" s="177" t="s">
        <v>426</v>
      </c>
      <c r="C263" s="177" t="s">
        <v>443</v>
      </c>
      <c r="D263" s="177">
        <v>1</v>
      </c>
      <c r="E263" s="177">
        <v>5</v>
      </c>
      <c r="F263" s="177" t="s">
        <v>295</v>
      </c>
      <c r="G263" s="177" t="s">
        <v>142</v>
      </c>
      <c r="H263" s="177" t="s">
        <v>142</v>
      </c>
    </row>
    <row r="264" spans="1:8" x14ac:dyDescent="0.2">
      <c r="A264" s="177" t="s">
        <v>151</v>
      </c>
      <c r="B264" s="177" t="s">
        <v>426</v>
      </c>
      <c r="C264" s="177" t="s">
        <v>444</v>
      </c>
      <c r="D264" s="177">
        <v>1</v>
      </c>
      <c r="E264" s="177">
        <v>6</v>
      </c>
      <c r="F264" s="177" t="s">
        <v>295</v>
      </c>
      <c r="G264" s="177" t="s">
        <v>142</v>
      </c>
      <c r="H264" s="177" t="s">
        <v>142</v>
      </c>
    </row>
    <row r="265" spans="1:8" x14ac:dyDescent="0.2">
      <c r="A265" s="177" t="s">
        <v>151</v>
      </c>
      <c r="B265" s="177" t="s">
        <v>426</v>
      </c>
      <c r="C265" s="177" t="s">
        <v>445</v>
      </c>
      <c r="D265" s="177">
        <v>1</v>
      </c>
      <c r="E265" s="177">
        <v>5</v>
      </c>
      <c r="F265" s="177" t="s">
        <v>295</v>
      </c>
      <c r="G265" s="177" t="s">
        <v>142</v>
      </c>
      <c r="H265" s="177" t="s">
        <v>142</v>
      </c>
    </row>
    <row r="266" spans="1:8" x14ac:dyDescent="0.2">
      <c r="A266" s="177" t="s">
        <v>151</v>
      </c>
      <c r="B266" s="177" t="s">
        <v>426</v>
      </c>
      <c r="C266" s="177" t="s">
        <v>446</v>
      </c>
      <c r="D266" s="177">
        <v>2</v>
      </c>
      <c r="E266" s="177">
        <v>6</v>
      </c>
      <c r="F266" s="177" t="s">
        <v>295</v>
      </c>
      <c r="G266" s="177" t="s">
        <v>142</v>
      </c>
      <c r="H266" s="177" t="s">
        <v>142</v>
      </c>
    </row>
    <row r="267" spans="1:8" x14ac:dyDescent="0.2">
      <c r="A267" s="177" t="s">
        <v>151</v>
      </c>
      <c r="B267" s="177" t="s">
        <v>426</v>
      </c>
      <c r="C267" s="177" t="s">
        <v>447</v>
      </c>
      <c r="D267" s="177">
        <v>1</v>
      </c>
      <c r="E267" s="177">
        <v>5</v>
      </c>
      <c r="F267" s="177" t="s">
        <v>295</v>
      </c>
      <c r="G267" s="177" t="s">
        <v>142</v>
      </c>
      <c r="H267" s="177" t="s">
        <v>142</v>
      </c>
    </row>
    <row r="268" spans="1:8" x14ac:dyDescent="0.2">
      <c r="A268" s="177" t="s">
        <v>151</v>
      </c>
      <c r="B268" s="177" t="s">
        <v>426</v>
      </c>
      <c r="C268" s="177" t="s">
        <v>448</v>
      </c>
      <c r="D268" s="177">
        <v>1</v>
      </c>
      <c r="E268" s="177">
        <v>5</v>
      </c>
      <c r="F268" s="177" t="s">
        <v>295</v>
      </c>
      <c r="G268" s="177" t="s">
        <v>142</v>
      </c>
      <c r="H268" s="177" t="s">
        <v>142</v>
      </c>
    </row>
    <row r="269" spans="1:8" x14ac:dyDescent="0.2">
      <c r="A269" s="177" t="s">
        <v>151</v>
      </c>
      <c r="B269" s="177" t="s">
        <v>426</v>
      </c>
      <c r="C269" s="177" t="s">
        <v>449</v>
      </c>
      <c r="D269" s="177">
        <v>1</v>
      </c>
      <c r="E269" s="177">
        <v>5</v>
      </c>
      <c r="F269" s="177" t="s">
        <v>295</v>
      </c>
      <c r="G269" s="177" t="s">
        <v>142</v>
      </c>
      <c r="H269" s="177" t="s">
        <v>142</v>
      </c>
    </row>
    <row r="270" spans="1:8" x14ac:dyDescent="0.2">
      <c r="A270" s="177" t="s">
        <v>151</v>
      </c>
      <c r="B270" s="177" t="s">
        <v>426</v>
      </c>
      <c r="C270" s="177" t="s">
        <v>450</v>
      </c>
      <c r="D270" s="177">
        <v>1</v>
      </c>
      <c r="E270" s="177">
        <v>5</v>
      </c>
      <c r="F270" s="177" t="s">
        <v>295</v>
      </c>
      <c r="G270" s="177" t="s">
        <v>142</v>
      </c>
      <c r="H270" s="177" t="s">
        <v>142</v>
      </c>
    </row>
    <row r="271" spans="1:8" x14ac:dyDescent="0.2">
      <c r="A271" s="177" t="s">
        <v>151</v>
      </c>
      <c r="B271" s="177" t="s">
        <v>426</v>
      </c>
      <c r="C271" s="177" t="s">
        <v>451</v>
      </c>
      <c r="D271" s="177">
        <v>1</v>
      </c>
      <c r="E271" s="177">
        <v>5</v>
      </c>
      <c r="F271" s="177" t="s">
        <v>295</v>
      </c>
      <c r="G271" s="177" t="s">
        <v>142</v>
      </c>
      <c r="H271" s="177" t="s">
        <v>142</v>
      </c>
    </row>
    <row r="272" spans="1:8" x14ac:dyDescent="0.2">
      <c r="A272" s="177" t="s">
        <v>151</v>
      </c>
      <c r="B272" s="177" t="s">
        <v>426</v>
      </c>
      <c r="C272" s="177" t="s">
        <v>452</v>
      </c>
      <c r="D272" s="177">
        <v>1</v>
      </c>
      <c r="E272" s="177">
        <v>7</v>
      </c>
      <c r="F272" s="177" t="s">
        <v>142</v>
      </c>
      <c r="G272" s="177" t="s">
        <v>142</v>
      </c>
      <c r="H272" s="177" t="s">
        <v>142</v>
      </c>
    </row>
    <row r="273" spans="1:8" x14ac:dyDescent="0.2">
      <c r="A273" s="177" t="s">
        <v>151</v>
      </c>
      <c r="B273" s="177" t="s">
        <v>426</v>
      </c>
      <c r="C273" s="177" t="s">
        <v>453</v>
      </c>
      <c r="D273" s="177">
        <v>1</v>
      </c>
      <c r="E273" s="177">
        <v>7</v>
      </c>
      <c r="F273" s="177" t="s">
        <v>142</v>
      </c>
      <c r="G273" s="177" t="s">
        <v>142</v>
      </c>
      <c r="H273" s="177" t="s">
        <v>142</v>
      </c>
    </row>
    <row r="274" spans="1:8" x14ac:dyDescent="0.2">
      <c r="A274" s="177" t="s">
        <v>151</v>
      </c>
      <c r="B274" s="177" t="s">
        <v>426</v>
      </c>
      <c r="C274" s="177" t="s">
        <v>454</v>
      </c>
      <c r="D274" s="177">
        <v>2</v>
      </c>
      <c r="E274" s="177">
        <v>7</v>
      </c>
      <c r="F274" s="177" t="s">
        <v>142</v>
      </c>
      <c r="G274" s="177" t="s">
        <v>142</v>
      </c>
      <c r="H274" s="177" t="s">
        <v>142</v>
      </c>
    </row>
    <row r="275" spans="1:8" x14ac:dyDescent="0.2">
      <c r="A275" s="177" t="s">
        <v>151</v>
      </c>
      <c r="B275" s="177" t="s">
        <v>426</v>
      </c>
      <c r="C275" s="177" t="s">
        <v>455</v>
      </c>
      <c r="D275" s="177">
        <v>1</v>
      </c>
      <c r="E275" s="177">
        <v>5</v>
      </c>
      <c r="F275" s="177" t="s">
        <v>295</v>
      </c>
      <c r="G275" s="177" t="s">
        <v>142</v>
      </c>
      <c r="H275" s="177" t="s">
        <v>142</v>
      </c>
    </row>
    <row r="276" spans="1:8" x14ac:dyDescent="0.2">
      <c r="A276" s="177" t="s">
        <v>151</v>
      </c>
      <c r="B276" s="177" t="s">
        <v>426</v>
      </c>
      <c r="C276" s="177" t="s">
        <v>210</v>
      </c>
      <c r="D276" s="177">
        <v>1</v>
      </c>
      <c r="E276" s="177">
        <v>7</v>
      </c>
      <c r="F276" s="177" t="s">
        <v>142</v>
      </c>
      <c r="G276" s="177" t="s">
        <v>142</v>
      </c>
      <c r="H276" s="177" t="s">
        <v>142</v>
      </c>
    </row>
    <row r="277" spans="1:8" x14ac:dyDescent="0.2">
      <c r="A277" s="177" t="s">
        <v>151</v>
      </c>
      <c r="B277" s="177" t="s">
        <v>426</v>
      </c>
      <c r="C277" s="177" t="s">
        <v>212</v>
      </c>
      <c r="D277" s="177">
        <v>1</v>
      </c>
      <c r="E277" s="177">
        <v>5</v>
      </c>
      <c r="F277" s="177" t="s">
        <v>295</v>
      </c>
      <c r="G277" s="177" t="s">
        <v>142</v>
      </c>
      <c r="H277" s="177" t="s">
        <v>142</v>
      </c>
    </row>
    <row r="278" spans="1:8" x14ac:dyDescent="0.2">
      <c r="A278" s="177" t="s">
        <v>151</v>
      </c>
      <c r="B278" s="177" t="s">
        <v>426</v>
      </c>
      <c r="C278" s="177" t="s">
        <v>456</v>
      </c>
      <c r="D278" s="177">
        <v>1</v>
      </c>
      <c r="E278" s="177">
        <v>5</v>
      </c>
      <c r="F278" s="177" t="s">
        <v>295</v>
      </c>
      <c r="G278" s="177" t="s">
        <v>142</v>
      </c>
      <c r="H278" s="177" t="s">
        <v>142</v>
      </c>
    </row>
    <row r="279" spans="1:8" x14ac:dyDescent="0.2">
      <c r="A279" s="177" t="s">
        <v>151</v>
      </c>
      <c r="B279" s="177" t="s">
        <v>426</v>
      </c>
      <c r="C279" s="177" t="s">
        <v>457</v>
      </c>
      <c r="D279" s="177">
        <v>1</v>
      </c>
      <c r="E279" s="177">
        <v>5</v>
      </c>
      <c r="F279" s="177" t="s">
        <v>295</v>
      </c>
      <c r="G279" s="177" t="s">
        <v>142</v>
      </c>
      <c r="H279" s="177" t="s">
        <v>142</v>
      </c>
    </row>
    <row r="280" spans="1:8" x14ac:dyDescent="0.2">
      <c r="A280" s="177" t="s">
        <v>151</v>
      </c>
      <c r="B280" s="177" t="s">
        <v>426</v>
      </c>
      <c r="C280" s="177" t="s">
        <v>458</v>
      </c>
      <c r="D280" s="177">
        <v>2</v>
      </c>
      <c r="E280" s="177">
        <v>5</v>
      </c>
      <c r="F280" s="177" t="s">
        <v>295</v>
      </c>
      <c r="G280" s="177" t="s">
        <v>142</v>
      </c>
      <c r="H280" s="177" t="s">
        <v>142</v>
      </c>
    </row>
    <row r="281" spans="1:8" x14ac:dyDescent="0.2">
      <c r="A281" s="177" t="s">
        <v>151</v>
      </c>
      <c r="B281" s="177" t="s">
        <v>426</v>
      </c>
      <c r="C281" s="177" t="s">
        <v>386</v>
      </c>
      <c r="D281" s="177">
        <v>1</v>
      </c>
      <c r="E281" s="177">
        <v>7</v>
      </c>
      <c r="F281" s="177" t="s">
        <v>142</v>
      </c>
      <c r="G281" s="177" t="s">
        <v>142</v>
      </c>
      <c r="H281" s="177" t="s">
        <v>142</v>
      </c>
    </row>
    <row r="282" spans="1:8" x14ac:dyDescent="0.2">
      <c r="A282" s="177" t="s">
        <v>151</v>
      </c>
      <c r="B282" s="177" t="s">
        <v>426</v>
      </c>
      <c r="C282" s="177" t="s">
        <v>459</v>
      </c>
      <c r="D282" s="177">
        <v>1</v>
      </c>
      <c r="E282" s="177">
        <v>5</v>
      </c>
      <c r="F282" s="177" t="s">
        <v>295</v>
      </c>
      <c r="G282" s="177" t="s">
        <v>142</v>
      </c>
      <c r="H282" s="177" t="s">
        <v>142</v>
      </c>
    </row>
    <row r="283" spans="1:8" x14ac:dyDescent="0.2">
      <c r="A283" s="177" t="s">
        <v>151</v>
      </c>
      <c r="B283" s="177" t="s">
        <v>426</v>
      </c>
      <c r="C283" s="177" t="s">
        <v>460</v>
      </c>
      <c r="D283" s="177">
        <v>1</v>
      </c>
      <c r="E283" s="177">
        <v>4</v>
      </c>
      <c r="F283" s="177" t="s">
        <v>295</v>
      </c>
      <c r="G283" s="177" t="s">
        <v>142</v>
      </c>
      <c r="H283" s="177" t="s">
        <v>142</v>
      </c>
    </row>
    <row r="284" spans="1:8" x14ac:dyDescent="0.2">
      <c r="A284" s="177" t="s">
        <v>151</v>
      </c>
      <c r="B284" s="177" t="s">
        <v>426</v>
      </c>
      <c r="C284" s="177" t="s">
        <v>340</v>
      </c>
      <c r="D284" s="177">
        <v>1</v>
      </c>
      <c r="E284" s="177">
        <v>5</v>
      </c>
      <c r="F284" s="177" t="s">
        <v>295</v>
      </c>
      <c r="G284" s="177" t="s">
        <v>142</v>
      </c>
      <c r="H284" s="177" t="s">
        <v>142</v>
      </c>
    </row>
    <row r="285" spans="1:8" x14ac:dyDescent="0.2">
      <c r="A285" s="177" t="s">
        <v>151</v>
      </c>
      <c r="B285" s="177" t="s">
        <v>426</v>
      </c>
      <c r="C285" s="177" t="s">
        <v>342</v>
      </c>
      <c r="D285" s="177">
        <v>1</v>
      </c>
      <c r="E285" s="177">
        <v>5</v>
      </c>
      <c r="F285" s="177" t="s">
        <v>295</v>
      </c>
      <c r="G285" s="177" t="s">
        <v>142</v>
      </c>
      <c r="H285" s="177" t="s">
        <v>142</v>
      </c>
    </row>
    <row r="286" spans="1:8" x14ac:dyDescent="0.2">
      <c r="A286" s="177" t="s">
        <v>151</v>
      </c>
      <c r="B286" s="177" t="s">
        <v>426</v>
      </c>
      <c r="C286" s="177" t="s">
        <v>461</v>
      </c>
      <c r="D286" s="177">
        <v>1</v>
      </c>
      <c r="E286" s="177">
        <v>5</v>
      </c>
      <c r="F286" s="177" t="s">
        <v>295</v>
      </c>
      <c r="G286" s="177" t="s">
        <v>142</v>
      </c>
      <c r="H286" s="177" t="s">
        <v>142</v>
      </c>
    </row>
    <row r="287" spans="1:8" x14ac:dyDescent="0.2">
      <c r="A287" s="177" t="s">
        <v>151</v>
      </c>
      <c r="B287" s="177" t="s">
        <v>426</v>
      </c>
      <c r="C287" s="177" t="s">
        <v>462</v>
      </c>
      <c r="D287" s="177">
        <v>2</v>
      </c>
      <c r="E287" s="177">
        <v>7</v>
      </c>
      <c r="F287" s="177" t="s">
        <v>142</v>
      </c>
      <c r="G287" s="177" t="s">
        <v>142</v>
      </c>
      <c r="H287" s="177" t="s">
        <v>142</v>
      </c>
    </row>
    <row r="288" spans="1:8" x14ac:dyDescent="0.2">
      <c r="A288" s="177" t="s">
        <v>151</v>
      </c>
      <c r="B288" s="177" t="s">
        <v>426</v>
      </c>
      <c r="C288" s="177" t="s">
        <v>463</v>
      </c>
      <c r="D288" s="177">
        <v>1</v>
      </c>
      <c r="E288" s="177">
        <v>6</v>
      </c>
      <c r="F288" s="177" t="s">
        <v>295</v>
      </c>
      <c r="G288" s="177" t="s">
        <v>142</v>
      </c>
      <c r="H288" s="177" t="s">
        <v>142</v>
      </c>
    </row>
    <row r="289" spans="1:8" x14ac:dyDescent="0.2">
      <c r="A289" s="177" t="s">
        <v>151</v>
      </c>
      <c r="B289" s="177" t="s">
        <v>426</v>
      </c>
      <c r="C289" s="177" t="s">
        <v>464</v>
      </c>
      <c r="D289" s="177">
        <v>1</v>
      </c>
      <c r="E289" s="177">
        <v>5</v>
      </c>
      <c r="F289" s="177" t="s">
        <v>295</v>
      </c>
      <c r="G289" s="177" t="s">
        <v>142</v>
      </c>
      <c r="H289" s="177" t="s">
        <v>142</v>
      </c>
    </row>
    <row r="290" spans="1:8" x14ac:dyDescent="0.2">
      <c r="A290" s="177" t="s">
        <v>151</v>
      </c>
      <c r="B290" s="177" t="s">
        <v>426</v>
      </c>
      <c r="C290" s="177" t="s">
        <v>465</v>
      </c>
      <c r="D290" s="177">
        <v>1</v>
      </c>
      <c r="E290" s="177">
        <v>5</v>
      </c>
      <c r="F290" s="177" t="s">
        <v>295</v>
      </c>
      <c r="G290" s="177" t="s">
        <v>142</v>
      </c>
      <c r="H290" s="177" t="s">
        <v>142</v>
      </c>
    </row>
    <row r="291" spans="1:8" x14ac:dyDescent="0.2">
      <c r="A291" s="177" t="s">
        <v>151</v>
      </c>
      <c r="B291" s="177" t="s">
        <v>426</v>
      </c>
      <c r="C291" s="177" t="s">
        <v>242</v>
      </c>
      <c r="D291" s="177">
        <v>1</v>
      </c>
      <c r="E291" s="177">
        <v>5</v>
      </c>
      <c r="F291" s="177" t="s">
        <v>295</v>
      </c>
      <c r="G291" s="177" t="s">
        <v>142</v>
      </c>
      <c r="H291" s="177" t="s">
        <v>142</v>
      </c>
    </row>
    <row r="292" spans="1:8" x14ac:dyDescent="0.2">
      <c r="A292" s="177" t="s">
        <v>151</v>
      </c>
      <c r="B292" s="177" t="s">
        <v>426</v>
      </c>
      <c r="C292" s="177" t="s">
        <v>466</v>
      </c>
      <c r="D292" s="177">
        <v>1</v>
      </c>
      <c r="E292" s="177">
        <v>4</v>
      </c>
      <c r="F292" s="177" t="s">
        <v>295</v>
      </c>
      <c r="G292" s="177" t="s">
        <v>142</v>
      </c>
      <c r="H292" s="177" t="s">
        <v>142</v>
      </c>
    </row>
    <row r="293" spans="1:8" x14ac:dyDescent="0.2">
      <c r="A293" s="177" t="s">
        <v>151</v>
      </c>
      <c r="B293" s="177" t="s">
        <v>426</v>
      </c>
      <c r="C293" s="177" t="s">
        <v>467</v>
      </c>
      <c r="D293" s="177">
        <v>1</v>
      </c>
      <c r="E293" s="177">
        <v>6</v>
      </c>
      <c r="F293" s="177" t="s">
        <v>295</v>
      </c>
      <c r="G293" s="177" t="s">
        <v>142</v>
      </c>
      <c r="H293" s="177" t="s">
        <v>142</v>
      </c>
    </row>
    <row r="294" spans="1:8" x14ac:dyDescent="0.2">
      <c r="A294" s="177" t="s">
        <v>151</v>
      </c>
      <c r="B294" s="177" t="s">
        <v>426</v>
      </c>
      <c r="C294" s="177" t="s">
        <v>468</v>
      </c>
      <c r="D294" s="177">
        <v>1</v>
      </c>
      <c r="E294" s="177">
        <v>7</v>
      </c>
      <c r="F294" s="177" t="s">
        <v>142</v>
      </c>
      <c r="G294" s="177" t="s">
        <v>142</v>
      </c>
      <c r="H294" s="177" t="s">
        <v>142</v>
      </c>
    </row>
    <row r="295" spans="1:8" x14ac:dyDescent="0.2">
      <c r="A295" s="177" t="s">
        <v>151</v>
      </c>
      <c r="B295" s="177" t="s">
        <v>426</v>
      </c>
      <c r="C295" s="177" t="s">
        <v>349</v>
      </c>
      <c r="D295" s="177">
        <v>1</v>
      </c>
      <c r="E295" s="177">
        <v>5</v>
      </c>
      <c r="F295" s="177" t="s">
        <v>295</v>
      </c>
      <c r="G295" s="177" t="s">
        <v>142</v>
      </c>
      <c r="H295" s="177" t="s">
        <v>142</v>
      </c>
    </row>
    <row r="296" spans="1:8" x14ac:dyDescent="0.2">
      <c r="A296" s="177" t="s">
        <v>151</v>
      </c>
      <c r="B296" s="177" t="s">
        <v>426</v>
      </c>
      <c r="C296" s="177" t="s">
        <v>469</v>
      </c>
      <c r="D296" s="177">
        <v>1</v>
      </c>
      <c r="E296" s="177">
        <v>7</v>
      </c>
      <c r="F296" s="177" t="s">
        <v>142</v>
      </c>
      <c r="G296" s="177" t="s">
        <v>142</v>
      </c>
      <c r="H296" s="177" t="s">
        <v>142</v>
      </c>
    </row>
    <row r="297" spans="1:8" x14ac:dyDescent="0.2">
      <c r="A297" s="177" t="s">
        <v>151</v>
      </c>
      <c r="B297" s="177" t="s">
        <v>426</v>
      </c>
      <c r="C297" s="177" t="s">
        <v>470</v>
      </c>
      <c r="D297" s="177">
        <v>1</v>
      </c>
      <c r="E297" s="177">
        <v>5</v>
      </c>
      <c r="F297" s="177" t="s">
        <v>295</v>
      </c>
      <c r="G297" s="177" t="s">
        <v>142</v>
      </c>
      <c r="H297" s="177" t="s">
        <v>142</v>
      </c>
    </row>
    <row r="298" spans="1:8" x14ac:dyDescent="0.2">
      <c r="A298" s="177" t="s">
        <v>151</v>
      </c>
      <c r="B298" s="177" t="s">
        <v>426</v>
      </c>
      <c r="C298" s="177" t="s">
        <v>471</v>
      </c>
      <c r="D298" s="177">
        <v>1</v>
      </c>
      <c r="E298" s="177">
        <v>5</v>
      </c>
      <c r="F298" s="177" t="s">
        <v>295</v>
      </c>
      <c r="G298" s="177" t="s">
        <v>142</v>
      </c>
      <c r="H298" s="177" t="s">
        <v>142</v>
      </c>
    </row>
    <row r="299" spans="1:8" x14ac:dyDescent="0.2">
      <c r="A299" s="177" t="s">
        <v>151</v>
      </c>
      <c r="B299" s="177" t="s">
        <v>426</v>
      </c>
      <c r="C299" s="177" t="s">
        <v>472</v>
      </c>
      <c r="D299" s="177">
        <v>1</v>
      </c>
      <c r="E299" s="177">
        <v>6</v>
      </c>
      <c r="F299" s="177" t="s">
        <v>295</v>
      </c>
      <c r="G299" s="177" t="s">
        <v>142</v>
      </c>
      <c r="H299" s="177" t="s">
        <v>142</v>
      </c>
    </row>
    <row r="300" spans="1:8" x14ac:dyDescent="0.2">
      <c r="A300" s="177" t="s">
        <v>151</v>
      </c>
      <c r="B300" s="177" t="s">
        <v>426</v>
      </c>
      <c r="C300" s="177" t="s">
        <v>473</v>
      </c>
      <c r="D300" s="177">
        <v>2</v>
      </c>
      <c r="E300" s="177">
        <v>7</v>
      </c>
      <c r="F300" s="177" t="s">
        <v>142</v>
      </c>
      <c r="G300" s="177" t="s">
        <v>142</v>
      </c>
      <c r="H300" s="177" t="s">
        <v>142</v>
      </c>
    </row>
    <row r="301" spans="1:8" x14ac:dyDescent="0.2">
      <c r="A301" s="177" t="s">
        <v>151</v>
      </c>
      <c r="B301" s="177" t="s">
        <v>426</v>
      </c>
      <c r="C301" s="177" t="s">
        <v>474</v>
      </c>
      <c r="D301" s="177">
        <v>2</v>
      </c>
      <c r="E301" s="177">
        <v>7</v>
      </c>
      <c r="F301" s="177" t="s">
        <v>142</v>
      </c>
      <c r="G301" s="177" t="s">
        <v>142</v>
      </c>
      <c r="H301" s="177" t="s">
        <v>142</v>
      </c>
    </row>
    <row r="302" spans="1:8" x14ac:dyDescent="0.2">
      <c r="A302" s="177" t="s">
        <v>151</v>
      </c>
      <c r="B302" s="177" t="s">
        <v>426</v>
      </c>
      <c r="C302" s="177" t="s">
        <v>475</v>
      </c>
      <c r="D302" s="177">
        <v>2</v>
      </c>
      <c r="E302" s="177">
        <v>6</v>
      </c>
      <c r="F302" s="177" t="s">
        <v>295</v>
      </c>
      <c r="G302" s="177" t="s">
        <v>142</v>
      </c>
      <c r="H302" s="177" t="s">
        <v>142</v>
      </c>
    </row>
    <row r="303" spans="1:8" x14ac:dyDescent="0.2">
      <c r="A303" s="177" t="s">
        <v>151</v>
      </c>
      <c r="B303" s="177" t="s">
        <v>426</v>
      </c>
      <c r="C303" s="177" t="s">
        <v>476</v>
      </c>
      <c r="D303" s="177">
        <v>2</v>
      </c>
      <c r="E303" s="177">
        <v>7</v>
      </c>
      <c r="F303" s="177" t="s">
        <v>142</v>
      </c>
      <c r="G303" s="177" t="s">
        <v>142</v>
      </c>
      <c r="H303" s="177" t="s">
        <v>142</v>
      </c>
    </row>
    <row r="304" spans="1:8" x14ac:dyDescent="0.2">
      <c r="A304" s="177" t="s">
        <v>151</v>
      </c>
      <c r="B304" s="177" t="s">
        <v>426</v>
      </c>
      <c r="C304" s="177" t="s">
        <v>477</v>
      </c>
      <c r="D304" s="177">
        <v>1</v>
      </c>
      <c r="E304" s="177">
        <v>6</v>
      </c>
      <c r="F304" s="177" t="s">
        <v>295</v>
      </c>
      <c r="G304" s="177" t="s">
        <v>142</v>
      </c>
      <c r="H304" s="177" t="s">
        <v>142</v>
      </c>
    </row>
    <row r="305" spans="1:8" x14ac:dyDescent="0.2">
      <c r="A305" s="177" t="s">
        <v>151</v>
      </c>
      <c r="B305" s="177" t="s">
        <v>426</v>
      </c>
      <c r="C305" s="177" t="s">
        <v>478</v>
      </c>
      <c r="D305" s="177">
        <v>1</v>
      </c>
      <c r="E305" s="177">
        <v>5</v>
      </c>
      <c r="F305" s="177" t="s">
        <v>295</v>
      </c>
      <c r="G305" s="177" t="s">
        <v>142</v>
      </c>
      <c r="H305" s="177" t="s">
        <v>142</v>
      </c>
    </row>
    <row r="306" spans="1:8" x14ac:dyDescent="0.2">
      <c r="A306" s="177" t="s">
        <v>151</v>
      </c>
      <c r="B306" s="177" t="s">
        <v>426</v>
      </c>
      <c r="C306" s="177" t="s">
        <v>479</v>
      </c>
      <c r="D306" s="177">
        <v>1</v>
      </c>
      <c r="E306" s="177">
        <v>7</v>
      </c>
      <c r="F306" s="177" t="s">
        <v>142</v>
      </c>
      <c r="G306" s="177" t="s">
        <v>142</v>
      </c>
      <c r="H306" s="177" t="s">
        <v>142</v>
      </c>
    </row>
    <row r="307" spans="1:8" x14ac:dyDescent="0.2">
      <c r="A307" s="177" t="s">
        <v>151</v>
      </c>
      <c r="B307" s="177" t="s">
        <v>426</v>
      </c>
      <c r="C307" s="177" t="s">
        <v>480</v>
      </c>
      <c r="D307" s="177">
        <v>1</v>
      </c>
      <c r="E307" s="177">
        <v>5</v>
      </c>
      <c r="F307" s="177" t="s">
        <v>295</v>
      </c>
      <c r="G307" s="177" t="s">
        <v>142</v>
      </c>
      <c r="H307" s="177" t="s">
        <v>142</v>
      </c>
    </row>
    <row r="308" spans="1:8" x14ac:dyDescent="0.2">
      <c r="A308" s="177" t="s">
        <v>151</v>
      </c>
      <c r="B308" s="177" t="s">
        <v>426</v>
      </c>
      <c r="C308" s="177" t="s">
        <v>260</v>
      </c>
      <c r="D308" s="177">
        <v>1</v>
      </c>
      <c r="E308" s="177">
        <v>5</v>
      </c>
      <c r="F308" s="177" t="s">
        <v>295</v>
      </c>
      <c r="G308" s="177" t="s">
        <v>142</v>
      </c>
      <c r="H308" s="177" t="s">
        <v>142</v>
      </c>
    </row>
    <row r="309" spans="1:8" x14ac:dyDescent="0.2">
      <c r="A309" s="177" t="s">
        <v>151</v>
      </c>
      <c r="B309" s="177" t="s">
        <v>426</v>
      </c>
      <c r="C309" s="177" t="s">
        <v>481</v>
      </c>
      <c r="D309" s="177">
        <v>1</v>
      </c>
      <c r="E309" s="177">
        <v>5</v>
      </c>
      <c r="F309" s="177" t="s">
        <v>295</v>
      </c>
      <c r="G309" s="177" t="s">
        <v>142</v>
      </c>
      <c r="H309" s="177" t="s">
        <v>142</v>
      </c>
    </row>
    <row r="310" spans="1:8" x14ac:dyDescent="0.2">
      <c r="A310" s="177" t="s">
        <v>151</v>
      </c>
      <c r="B310" s="177" t="s">
        <v>426</v>
      </c>
      <c r="C310" s="177" t="s">
        <v>309</v>
      </c>
      <c r="D310" s="177">
        <v>1</v>
      </c>
      <c r="E310" s="177">
        <v>5</v>
      </c>
      <c r="F310" s="177" t="s">
        <v>295</v>
      </c>
      <c r="G310" s="177" t="s">
        <v>142</v>
      </c>
      <c r="H310" s="177" t="s">
        <v>142</v>
      </c>
    </row>
    <row r="311" spans="1:8" x14ac:dyDescent="0.2">
      <c r="A311" s="177" t="s">
        <v>153</v>
      </c>
      <c r="B311" s="177" t="s">
        <v>482</v>
      </c>
      <c r="C311" s="177" t="s">
        <v>483</v>
      </c>
      <c r="D311" s="177">
        <v>1</v>
      </c>
      <c r="E311" s="177">
        <v>5</v>
      </c>
      <c r="F311" s="177" t="s">
        <v>135</v>
      </c>
      <c r="G311" s="177" t="s">
        <v>142</v>
      </c>
      <c r="H311" s="177" t="s">
        <v>142</v>
      </c>
    </row>
    <row r="312" spans="1:8" x14ac:dyDescent="0.2">
      <c r="A312" s="177" t="s">
        <v>153</v>
      </c>
      <c r="B312" s="177" t="s">
        <v>482</v>
      </c>
      <c r="C312" s="177" t="s">
        <v>484</v>
      </c>
      <c r="D312" s="177">
        <v>3</v>
      </c>
      <c r="E312" s="177">
        <v>5</v>
      </c>
      <c r="F312" s="177" t="s">
        <v>135</v>
      </c>
      <c r="G312" s="177" t="s">
        <v>142</v>
      </c>
      <c r="H312" s="177" t="s">
        <v>142</v>
      </c>
    </row>
    <row r="313" spans="1:8" x14ac:dyDescent="0.2">
      <c r="A313" s="177" t="s">
        <v>153</v>
      </c>
      <c r="B313" s="177" t="s">
        <v>482</v>
      </c>
      <c r="C313" s="177" t="s">
        <v>485</v>
      </c>
      <c r="D313" s="177">
        <v>2</v>
      </c>
      <c r="E313" s="177">
        <v>5</v>
      </c>
      <c r="F313" s="177" t="s">
        <v>135</v>
      </c>
      <c r="G313" s="177" t="s">
        <v>142</v>
      </c>
      <c r="H313" s="177" t="s">
        <v>142</v>
      </c>
    </row>
    <row r="314" spans="1:8" x14ac:dyDescent="0.2">
      <c r="A314" s="177" t="s">
        <v>153</v>
      </c>
      <c r="B314" s="177" t="s">
        <v>482</v>
      </c>
      <c r="C314" s="177" t="s">
        <v>486</v>
      </c>
      <c r="D314" s="177">
        <v>1</v>
      </c>
      <c r="E314" s="177">
        <v>5</v>
      </c>
      <c r="F314" s="177" t="s">
        <v>135</v>
      </c>
      <c r="G314" s="177" t="s">
        <v>142</v>
      </c>
      <c r="H314" s="177" t="s">
        <v>142</v>
      </c>
    </row>
    <row r="315" spans="1:8" x14ac:dyDescent="0.2">
      <c r="A315" s="177" t="s">
        <v>153</v>
      </c>
      <c r="B315" s="177" t="s">
        <v>482</v>
      </c>
      <c r="C315" s="177" t="s">
        <v>487</v>
      </c>
      <c r="D315" s="177">
        <v>1</v>
      </c>
      <c r="E315" s="177">
        <v>5</v>
      </c>
      <c r="F315" s="177" t="s">
        <v>135</v>
      </c>
      <c r="G315" s="177" t="s">
        <v>142</v>
      </c>
      <c r="H315" s="177" t="s">
        <v>142</v>
      </c>
    </row>
    <row r="316" spans="1:8" x14ac:dyDescent="0.2">
      <c r="A316" s="177" t="s">
        <v>153</v>
      </c>
      <c r="B316" s="177" t="s">
        <v>482</v>
      </c>
      <c r="C316" s="177" t="s">
        <v>488</v>
      </c>
      <c r="D316" s="177">
        <v>1</v>
      </c>
      <c r="E316" s="177">
        <v>5</v>
      </c>
      <c r="F316" s="177" t="s">
        <v>135</v>
      </c>
      <c r="G316" s="177" t="s">
        <v>142</v>
      </c>
      <c r="H316" s="177" t="s">
        <v>142</v>
      </c>
    </row>
    <row r="317" spans="1:8" x14ac:dyDescent="0.2">
      <c r="A317" s="177" t="s">
        <v>153</v>
      </c>
      <c r="B317" s="177" t="s">
        <v>482</v>
      </c>
      <c r="C317" s="177" t="s">
        <v>489</v>
      </c>
      <c r="D317" s="177">
        <v>2</v>
      </c>
      <c r="E317" s="177">
        <v>5</v>
      </c>
      <c r="F317" s="177" t="s">
        <v>135</v>
      </c>
      <c r="G317" s="177" t="s">
        <v>142</v>
      </c>
      <c r="H317" s="177" t="s">
        <v>142</v>
      </c>
    </row>
    <row r="318" spans="1:8" x14ac:dyDescent="0.2">
      <c r="A318" s="177" t="s">
        <v>153</v>
      </c>
      <c r="B318" s="177" t="s">
        <v>482</v>
      </c>
      <c r="C318" s="177" t="s">
        <v>490</v>
      </c>
      <c r="D318" s="177">
        <v>2</v>
      </c>
      <c r="E318" s="177">
        <v>5</v>
      </c>
      <c r="F318" s="177" t="s">
        <v>135</v>
      </c>
      <c r="G318" s="177" t="s">
        <v>142</v>
      </c>
      <c r="H318" s="177" t="s">
        <v>142</v>
      </c>
    </row>
    <row r="319" spans="1:8" x14ac:dyDescent="0.2">
      <c r="A319" s="177" t="s">
        <v>155</v>
      </c>
      <c r="B319" s="177" t="s">
        <v>491</v>
      </c>
      <c r="C319" s="177" t="s">
        <v>492</v>
      </c>
      <c r="D319" s="177">
        <v>3</v>
      </c>
      <c r="E319" s="177">
        <v>4</v>
      </c>
      <c r="F319" s="177" t="s">
        <v>135</v>
      </c>
      <c r="G319" s="177" t="s">
        <v>142</v>
      </c>
      <c r="H319" s="177" t="s">
        <v>142</v>
      </c>
    </row>
    <row r="320" spans="1:8" x14ac:dyDescent="0.2">
      <c r="A320" s="177" t="s">
        <v>155</v>
      </c>
      <c r="B320" s="177" t="s">
        <v>491</v>
      </c>
      <c r="C320" s="177" t="s">
        <v>493</v>
      </c>
      <c r="D320" s="177">
        <v>2</v>
      </c>
      <c r="E320" s="177">
        <v>4</v>
      </c>
      <c r="F320" s="177" t="s">
        <v>135</v>
      </c>
      <c r="G320" s="177" t="s">
        <v>142</v>
      </c>
      <c r="H320" s="177" t="s">
        <v>142</v>
      </c>
    </row>
    <row r="321" spans="1:8" x14ac:dyDescent="0.2">
      <c r="A321" s="177" t="s">
        <v>155</v>
      </c>
      <c r="B321" s="177" t="s">
        <v>491</v>
      </c>
      <c r="C321" s="177" t="s">
        <v>494</v>
      </c>
      <c r="D321" s="177">
        <v>3</v>
      </c>
      <c r="E321" s="177">
        <v>4</v>
      </c>
      <c r="F321" s="177" t="s">
        <v>135</v>
      </c>
      <c r="G321" s="177" t="s">
        <v>142</v>
      </c>
      <c r="H321" s="177" t="s">
        <v>142</v>
      </c>
    </row>
    <row r="322" spans="1:8" x14ac:dyDescent="0.2">
      <c r="A322" s="177" t="s">
        <v>157</v>
      </c>
      <c r="B322" s="177" t="s">
        <v>495</v>
      </c>
      <c r="C322" s="177" t="s">
        <v>496</v>
      </c>
      <c r="D322" s="177">
        <v>3</v>
      </c>
      <c r="E322" s="177">
        <v>4</v>
      </c>
      <c r="F322" s="177" t="s">
        <v>135</v>
      </c>
      <c r="G322" s="177" t="s">
        <v>142</v>
      </c>
      <c r="H322" s="177" t="s">
        <v>142</v>
      </c>
    </row>
    <row r="323" spans="1:8" x14ac:dyDescent="0.2">
      <c r="A323" s="177" t="s">
        <v>159</v>
      </c>
      <c r="B323" s="177" t="s">
        <v>497</v>
      </c>
      <c r="C323" s="177" t="s">
        <v>498</v>
      </c>
      <c r="D323" s="177">
        <v>2</v>
      </c>
      <c r="E323" s="177">
        <v>2</v>
      </c>
      <c r="F323" s="177" t="s">
        <v>135</v>
      </c>
      <c r="G323" s="177" t="s">
        <v>141</v>
      </c>
      <c r="H323" s="177" t="s">
        <v>142</v>
      </c>
    </row>
    <row r="324" spans="1:8" x14ac:dyDescent="0.2">
      <c r="A324" s="177" t="s">
        <v>159</v>
      </c>
      <c r="B324" s="177" t="s">
        <v>497</v>
      </c>
      <c r="C324" s="177" t="s">
        <v>499</v>
      </c>
      <c r="D324" s="177">
        <v>3</v>
      </c>
      <c r="E324" s="177">
        <v>2</v>
      </c>
      <c r="F324" s="177" t="s">
        <v>135</v>
      </c>
      <c r="G324" s="177" t="s">
        <v>141</v>
      </c>
      <c r="H324" s="177" t="s">
        <v>142</v>
      </c>
    </row>
    <row r="325" spans="1:8" x14ac:dyDescent="0.2">
      <c r="A325" s="177" t="s">
        <v>159</v>
      </c>
      <c r="B325" s="177" t="s">
        <v>497</v>
      </c>
      <c r="C325" s="177" t="s">
        <v>500</v>
      </c>
      <c r="D325" s="177">
        <v>3</v>
      </c>
      <c r="E325" s="177">
        <v>2</v>
      </c>
      <c r="F325" s="177" t="s">
        <v>135</v>
      </c>
      <c r="G325" s="177" t="s">
        <v>141</v>
      </c>
      <c r="H325" s="177" t="s">
        <v>142</v>
      </c>
    </row>
    <row r="326" spans="1:8" x14ac:dyDescent="0.2">
      <c r="A326" s="177" t="s">
        <v>159</v>
      </c>
      <c r="B326" s="177" t="s">
        <v>497</v>
      </c>
      <c r="C326" s="177" t="s">
        <v>501</v>
      </c>
      <c r="D326" s="177">
        <v>3</v>
      </c>
      <c r="E326" s="177">
        <v>2</v>
      </c>
      <c r="F326" s="177" t="s">
        <v>135</v>
      </c>
      <c r="G326" s="177" t="s">
        <v>141</v>
      </c>
      <c r="H326" s="177" t="s">
        <v>142</v>
      </c>
    </row>
    <row r="327" spans="1:8" x14ac:dyDescent="0.2">
      <c r="A327" s="177" t="s">
        <v>159</v>
      </c>
      <c r="B327" s="177" t="s">
        <v>497</v>
      </c>
      <c r="C327" s="177" t="s">
        <v>502</v>
      </c>
      <c r="D327" s="177">
        <v>3</v>
      </c>
      <c r="E327" s="177">
        <v>2</v>
      </c>
      <c r="F327" s="177" t="s">
        <v>135</v>
      </c>
      <c r="G327" s="177" t="s">
        <v>141</v>
      </c>
      <c r="H327" s="177" t="s">
        <v>142</v>
      </c>
    </row>
    <row r="328" spans="1:8" x14ac:dyDescent="0.2">
      <c r="A328" s="177" t="s">
        <v>159</v>
      </c>
      <c r="B328" s="177" t="s">
        <v>497</v>
      </c>
      <c r="C328" s="177" t="s">
        <v>503</v>
      </c>
      <c r="D328" s="177">
        <v>3</v>
      </c>
      <c r="E328" s="177">
        <v>1</v>
      </c>
      <c r="F328" s="177" t="s">
        <v>135</v>
      </c>
      <c r="G328" s="177" t="s">
        <v>141</v>
      </c>
      <c r="H328" s="177" t="s">
        <v>142</v>
      </c>
    </row>
    <row r="329" spans="1:8" x14ac:dyDescent="0.2">
      <c r="A329" s="177" t="s">
        <v>159</v>
      </c>
      <c r="B329" s="177" t="s">
        <v>497</v>
      </c>
      <c r="C329" s="177" t="s">
        <v>154</v>
      </c>
      <c r="D329" s="177">
        <v>3</v>
      </c>
      <c r="E329" s="177">
        <v>2</v>
      </c>
      <c r="F329" s="177" t="s">
        <v>135</v>
      </c>
      <c r="G329" s="177" t="s">
        <v>141</v>
      </c>
      <c r="H329" s="177" t="s">
        <v>142</v>
      </c>
    </row>
    <row r="330" spans="1:8" x14ac:dyDescent="0.2">
      <c r="A330" s="177" t="s">
        <v>159</v>
      </c>
      <c r="B330" s="177" t="s">
        <v>497</v>
      </c>
      <c r="C330" s="177" t="s">
        <v>504</v>
      </c>
      <c r="D330" s="177">
        <v>3</v>
      </c>
      <c r="E330" s="177">
        <v>2</v>
      </c>
      <c r="F330" s="177" t="s">
        <v>135</v>
      </c>
      <c r="G330" s="177" t="s">
        <v>141</v>
      </c>
      <c r="H330" s="177" t="s">
        <v>142</v>
      </c>
    </row>
    <row r="331" spans="1:8" x14ac:dyDescent="0.2">
      <c r="A331" s="177" t="s">
        <v>159</v>
      </c>
      <c r="B331" s="177" t="s">
        <v>497</v>
      </c>
      <c r="C331" s="177" t="s">
        <v>505</v>
      </c>
      <c r="D331" s="177">
        <v>2</v>
      </c>
      <c r="E331" s="177">
        <v>2</v>
      </c>
      <c r="F331" s="177" t="s">
        <v>135</v>
      </c>
      <c r="G331" s="177" t="s">
        <v>141</v>
      </c>
      <c r="H331" s="177" t="s">
        <v>142</v>
      </c>
    </row>
    <row r="332" spans="1:8" x14ac:dyDescent="0.2">
      <c r="A332" s="177" t="s">
        <v>159</v>
      </c>
      <c r="B332" s="177" t="s">
        <v>497</v>
      </c>
      <c r="C332" s="177" t="s">
        <v>166</v>
      </c>
      <c r="D332" s="177">
        <v>3</v>
      </c>
      <c r="E332" s="177">
        <v>2</v>
      </c>
      <c r="F332" s="177" t="s">
        <v>135</v>
      </c>
      <c r="G332" s="177" t="s">
        <v>141</v>
      </c>
      <c r="H332" s="177" t="s">
        <v>142</v>
      </c>
    </row>
    <row r="333" spans="1:8" x14ac:dyDescent="0.2">
      <c r="A333" s="177" t="s">
        <v>159</v>
      </c>
      <c r="B333" s="177" t="s">
        <v>497</v>
      </c>
      <c r="C333" s="177" t="s">
        <v>506</v>
      </c>
      <c r="D333" s="177">
        <v>3</v>
      </c>
      <c r="E333" s="177">
        <v>2</v>
      </c>
      <c r="F333" s="177" t="s">
        <v>135</v>
      </c>
      <c r="G333" s="177" t="s">
        <v>141</v>
      </c>
      <c r="H333" s="177" t="s">
        <v>142</v>
      </c>
    </row>
    <row r="334" spans="1:8" x14ac:dyDescent="0.2">
      <c r="A334" s="177" t="s">
        <v>159</v>
      </c>
      <c r="B334" s="177" t="s">
        <v>497</v>
      </c>
      <c r="C334" s="177" t="s">
        <v>321</v>
      </c>
      <c r="D334" s="177">
        <v>2</v>
      </c>
      <c r="E334" s="177">
        <v>2</v>
      </c>
      <c r="F334" s="177" t="s">
        <v>135</v>
      </c>
      <c r="G334" s="177" t="s">
        <v>141</v>
      </c>
      <c r="H334" s="177" t="s">
        <v>142</v>
      </c>
    </row>
    <row r="335" spans="1:8" x14ac:dyDescent="0.2">
      <c r="A335" s="177" t="s">
        <v>159</v>
      </c>
      <c r="B335" s="177" t="s">
        <v>497</v>
      </c>
      <c r="C335" s="177" t="s">
        <v>507</v>
      </c>
      <c r="D335" s="177">
        <v>3</v>
      </c>
      <c r="E335" s="177">
        <v>2</v>
      </c>
      <c r="F335" s="177" t="s">
        <v>135</v>
      </c>
      <c r="G335" s="177" t="s">
        <v>141</v>
      </c>
      <c r="H335" s="177" t="s">
        <v>142</v>
      </c>
    </row>
    <row r="336" spans="1:8" x14ac:dyDescent="0.2">
      <c r="A336" s="177" t="s">
        <v>159</v>
      </c>
      <c r="B336" s="177" t="s">
        <v>497</v>
      </c>
      <c r="C336" s="177" t="s">
        <v>508</v>
      </c>
      <c r="D336" s="177">
        <v>3</v>
      </c>
      <c r="E336" s="177">
        <v>2</v>
      </c>
      <c r="F336" s="177" t="s">
        <v>135</v>
      </c>
      <c r="G336" s="177" t="s">
        <v>141</v>
      </c>
      <c r="H336" s="177" t="s">
        <v>142</v>
      </c>
    </row>
    <row r="337" spans="1:8" x14ac:dyDescent="0.2">
      <c r="A337" s="177" t="s">
        <v>159</v>
      </c>
      <c r="B337" s="177" t="s">
        <v>497</v>
      </c>
      <c r="C337" s="177" t="s">
        <v>509</v>
      </c>
      <c r="D337" s="177">
        <v>3</v>
      </c>
      <c r="E337" s="177">
        <v>2</v>
      </c>
      <c r="F337" s="177" t="s">
        <v>135</v>
      </c>
      <c r="G337" s="177" t="s">
        <v>141</v>
      </c>
      <c r="H337" s="177" t="s">
        <v>142</v>
      </c>
    </row>
    <row r="338" spans="1:8" x14ac:dyDescent="0.2">
      <c r="A338" s="177" t="s">
        <v>159</v>
      </c>
      <c r="B338" s="177" t="s">
        <v>497</v>
      </c>
      <c r="C338" s="177" t="s">
        <v>192</v>
      </c>
      <c r="D338" s="177">
        <v>3</v>
      </c>
      <c r="E338" s="177">
        <v>2</v>
      </c>
      <c r="F338" s="177" t="s">
        <v>135</v>
      </c>
      <c r="G338" s="177" t="s">
        <v>141</v>
      </c>
      <c r="H338" s="177" t="s">
        <v>142</v>
      </c>
    </row>
    <row r="339" spans="1:8" x14ac:dyDescent="0.2">
      <c r="A339" s="177" t="s">
        <v>159</v>
      </c>
      <c r="B339" s="177" t="s">
        <v>497</v>
      </c>
      <c r="C339" s="177" t="s">
        <v>510</v>
      </c>
      <c r="D339" s="177">
        <v>3</v>
      </c>
      <c r="E339" s="177">
        <v>2</v>
      </c>
      <c r="F339" s="177" t="s">
        <v>135</v>
      </c>
      <c r="G339" s="177" t="s">
        <v>141</v>
      </c>
      <c r="H339" s="177" t="s">
        <v>142</v>
      </c>
    </row>
    <row r="340" spans="1:8" x14ac:dyDescent="0.2">
      <c r="A340" s="177" t="s">
        <v>159</v>
      </c>
      <c r="B340" s="177" t="s">
        <v>497</v>
      </c>
      <c r="C340" s="177" t="s">
        <v>198</v>
      </c>
      <c r="D340" s="177">
        <v>3</v>
      </c>
      <c r="E340" s="177">
        <v>2</v>
      </c>
      <c r="F340" s="177" t="s">
        <v>135</v>
      </c>
      <c r="G340" s="177" t="s">
        <v>141</v>
      </c>
      <c r="H340" s="177" t="s">
        <v>142</v>
      </c>
    </row>
    <row r="341" spans="1:8" x14ac:dyDescent="0.2">
      <c r="A341" s="177" t="s">
        <v>159</v>
      </c>
      <c r="B341" s="177" t="s">
        <v>497</v>
      </c>
      <c r="C341" s="177" t="s">
        <v>511</v>
      </c>
      <c r="D341" s="177">
        <v>3</v>
      </c>
      <c r="E341" s="177">
        <v>2</v>
      </c>
      <c r="F341" s="177" t="s">
        <v>135</v>
      </c>
      <c r="G341" s="177" t="s">
        <v>141</v>
      </c>
      <c r="H341" s="177" t="s">
        <v>142</v>
      </c>
    </row>
    <row r="342" spans="1:8" x14ac:dyDescent="0.2">
      <c r="A342" s="177" t="s">
        <v>159</v>
      </c>
      <c r="B342" s="177" t="s">
        <v>497</v>
      </c>
      <c r="C342" s="177" t="s">
        <v>512</v>
      </c>
      <c r="D342" s="177">
        <v>3</v>
      </c>
      <c r="E342" s="177">
        <v>2</v>
      </c>
      <c r="F342" s="177" t="s">
        <v>135</v>
      </c>
      <c r="G342" s="177" t="s">
        <v>141</v>
      </c>
      <c r="H342" s="177" t="s">
        <v>142</v>
      </c>
    </row>
    <row r="343" spans="1:8" x14ac:dyDescent="0.2">
      <c r="A343" s="177" t="s">
        <v>159</v>
      </c>
      <c r="B343" s="177" t="s">
        <v>497</v>
      </c>
      <c r="C343" s="177" t="s">
        <v>513</v>
      </c>
      <c r="D343" s="177">
        <v>3</v>
      </c>
      <c r="E343" s="177">
        <v>2</v>
      </c>
      <c r="F343" s="177" t="s">
        <v>135</v>
      </c>
      <c r="G343" s="177" t="s">
        <v>141</v>
      </c>
      <c r="H343" s="177" t="s">
        <v>142</v>
      </c>
    </row>
    <row r="344" spans="1:8" x14ac:dyDescent="0.2">
      <c r="A344" s="177" t="s">
        <v>159</v>
      </c>
      <c r="B344" s="177" t="s">
        <v>497</v>
      </c>
      <c r="C344" s="177" t="s">
        <v>514</v>
      </c>
      <c r="D344" s="177">
        <v>3</v>
      </c>
      <c r="E344" s="177">
        <v>2</v>
      </c>
      <c r="F344" s="177" t="s">
        <v>135</v>
      </c>
      <c r="G344" s="177" t="s">
        <v>141</v>
      </c>
      <c r="H344" s="177" t="s">
        <v>142</v>
      </c>
    </row>
    <row r="345" spans="1:8" x14ac:dyDescent="0.2">
      <c r="A345" s="177" t="s">
        <v>159</v>
      </c>
      <c r="B345" s="177" t="s">
        <v>497</v>
      </c>
      <c r="C345" s="177" t="s">
        <v>515</v>
      </c>
      <c r="D345" s="177">
        <v>3</v>
      </c>
      <c r="E345" s="177">
        <v>2</v>
      </c>
      <c r="F345" s="177" t="s">
        <v>135</v>
      </c>
      <c r="G345" s="177" t="s">
        <v>141</v>
      </c>
      <c r="H345" s="177" t="s">
        <v>142</v>
      </c>
    </row>
    <row r="346" spans="1:8" x14ac:dyDescent="0.2">
      <c r="A346" s="177" t="s">
        <v>159</v>
      </c>
      <c r="B346" s="177" t="s">
        <v>497</v>
      </c>
      <c r="C346" s="177" t="s">
        <v>516</v>
      </c>
      <c r="D346" s="177">
        <v>3</v>
      </c>
      <c r="E346" s="177">
        <v>2</v>
      </c>
      <c r="F346" s="177" t="s">
        <v>135</v>
      </c>
      <c r="G346" s="177" t="s">
        <v>141</v>
      </c>
      <c r="H346" s="177" t="s">
        <v>142</v>
      </c>
    </row>
    <row r="347" spans="1:8" x14ac:dyDescent="0.2">
      <c r="A347" s="177" t="s">
        <v>159</v>
      </c>
      <c r="B347" s="177" t="s">
        <v>497</v>
      </c>
      <c r="C347" s="177" t="s">
        <v>517</v>
      </c>
      <c r="D347" s="177">
        <v>3</v>
      </c>
      <c r="E347" s="177">
        <v>2</v>
      </c>
      <c r="F347" s="177" t="s">
        <v>135</v>
      </c>
      <c r="G347" s="177" t="s">
        <v>141</v>
      </c>
      <c r="H347" s="177" t="s">
        <v>142</v>
      </c>
    </row>
    <row r="348" spans="1:8" x14ac:dyDescent="0.2">
      <c r="A348" s="177" t="s">
        <v>159</v>
      </c>
      <c r="B348" s="177" t="s">
        <v>497</v>
      </c>
      <c r="C348" s="177" t="s">
        <v>518</v>
      </c>
      <c r="D348" s="177">
        <v>3</v>
      </c>
      <c r="E348" s="177">
        <v>2</v>
      </c>
      <c r="F348" s="177" t="s">
        <v>135</v>
      </c>
      <c r="G348" s="177" t="s">
        <v>141</v>
      </c>
      <c r="H348" s="177" t="s">
        <v>142</v>
      </c>
    </row>
    <row r="349" spans="1:8" x14ac:dyDescent="0.2">
      <c r="A349" s="177" t="s">
        <v>159</v>
      </c>
      <c r="B349" s="177" t="s">
        <v>497</v>
      </c>
      <c r="C349" s="177" t="s">
        <v>519</v>
      </c>
      <c r="D349" s="177">
        <v>3</v>
      </c>
      <c r="E349" s="177">
        <v>2</v>
      </c>
      <c r="F349" s="177" t="s">
        <v>135</v>
      </c>
      <c r="G349" s="177" t="s">
        <v>141</v>
      </c>
      <c r="H349" s="177" t="s">
        <v>142</v>
      </c>
    </row>
    <row r="350" spans="1:8" x14ac:dyDescent="0.2">
      <c r="A350" s="177" t="s">
        <v>159</v>
      </c>
      <c r="B350" s="177" t="s">
        <v>497</v>
      </c>
      <c r="C350" s="177" t="s">
        <v>520</v>
      </c>
      <c r="D350" s="177">
        <v>2</v>
      </c>
      <c r="E350" s="177">
        <v>2</v>
      </c>
      <c r="F350" s="177" t="s">
        <v>135</v>
      </c>
      <c r="G350" s="177" t="s">
        <v>141</v>
      </c>
      <c r="H350" s="177" t="s">
        <v>142</v>
      </c>
    </row>
    <row r="351" spans="1:8" x14ac:dyDescent="0.2">
      <c r="A351" s="177" t="s">
        <v>159</v>
      </c>
      <c r="B351" s="177" t="s">
        <v>497</v>
      </c>
      <c r="C351" s="177" t="s">
        <v>521</v>
      </c>
      <c r="D351" s="177">
        <v>3</v>
      </c>
      <c r="E351" s="177">
        <v>2</v>
      </c>
      <c r="F351" s="177" t="s">
        <v>135</v>
      </c>
      <c r="G351" s="177" t="s">
        <v>141</v>
      </c>
      <c r="H351" s="177" t="s">
        <v>142</v>
      </c>
    </row>
    <row r="352" spans="1:8" x14ac:dyDescent="0.2">
      <c r="A352" s="177" t="s">
        <v>159</v>
      </c>
      <c r="B352" s="177" t="s">
        <v>497</v>
      </c>
      <c r="C352" s="177" t="s">
        <v>522</v>
      </c>
      <c r="D352" s="177">
        <v>3</v>
      </c>
      <c r="E352" s="177">
        <v>2</v>
      </c>
      <c r="F352" s="177" t="s">
        <v>135</v>
      </c>
      <c r="G352" s="177" t="s">
        <v>141</v>
      </c>
      <c r="H352" s="177" t="s">
        <v>142</v>
      </c>
    </row>
    <row r="353" spans="1:8" x14ac:dyDescent="0.2">
      <c r="A353" s="177" t="s">
        <v>159</v>
      </c>
      <c r="B353" s="177" t="s">
        <v>497</v>
      </c>
      <c r="C353" s="177" t="s">
        <v>210</v>
      </c>
      <c r="D353" s="177">
        <v>3</v>
      </c>
      <c r="E353" s="177">
        <v>2</v>
      </c>
      <c r="F353" s="177" t="s">
        <v>135</v>
      </c>
      <c r="G353" s="177" t="s">
        <v>141</v>
      </c>
      <c r="H353" s="177" t="s">
        <v>142</v>
      </c>
    </row>
    <row r="354" spans="1:8" x14ac:dyDescent="0.2">
      <c r="A354" s="177" t="s">
        <v>159</v>
      </c>
      <c r="B354" s="177" t="s">
        <v>497</v>
      </c>
      <c r="C354" s="177" t="s">
        <v>212</v>
      </c>
      <c r="D354" s="177">
        <v>3</v>
      </c>
      <c r="E354" s="177">
        <v>2</v>
      </c>
      <c r="F354" s="177" t="s">
        <v>135</v>
      </c>
      <c r="G354" s="177" t="s">
        <v>141</v>
      </c>
      <c r="H354" s="177" t="s">
        <v>142</v>
      </c>
    </row>
    <row r="355" spans="1:8" x14ac:dyDescent="0.2">
      <c r="A355" s="177" t="s">
        <v>159</v>
      </c>
      <c r="B355" s="177" t="s">
        <v>497</v>
      </c>
      <c r="C355" s="177" t="s">
        <v>339</v>
      </c>
      <c r="D355" s="177">
        <v>3</v>
      </c>
      <c r="E355" s="177">
        <v>2</v>
      </c>
      <c r="F355" s="177" t="s">
        <v>135</v>
      </c>
      <c r="G355" s="177" t="s">
        <v>141</v>
      </c>
      <c r="H355" s="177" t="s">
        <v>142</v>
      </c>
    </row>
    <row r="356" spans="1:8" x14ac:dyDescent="0.2">
      <c r="A356" s="177" t="s">
        <v>159</v>
      </c>
      <c r="B356" s="177" t="s">
        <v>497</v>
      </c>
      <c r="C356" s="177" t="s">
        <v>386</v>
      </c>
      <c r="D356" s="177">
        <v>3</v>
      </c>
      <c r="E356" s="177">
        <v>2</v>
      </c>
      <c r="F356" s="177" t="s">
        <v>135</v>
      </c>
      <c r="G356" s="177" t="s">
        <v>141</v>
      </c>
      <c r="H356" s="177" t="s">
        <v>142</v>
      </c>
    </row>
    <row r="357" spans="1:8" x14ac:dyDescent="0.2">
      <c r="A357" s="177" t="s">
        <v>159</v>
      </c>
      <c r="B357" s="177" t="s">
        <v>497</v>
      </c>
      <c r="C357" s="177" t="s">
        <v>220</v>
      </c>
      <c r="D357" s="177">
        <v>3</v>
      </c>
      <c r="E357" s="177">
        <v>2</v>
      </c>
      <c r="F357" s="177" t="s">
        <v>135</v>
      </c>
      <c r="G357" s="177" t="s">
        <v>141</v>
      </c>
      <c r="H357" s="177" t="s">
        <v>142</v>
      </c>
    </row>
    <row r="358" spans="1:8" x14ac:dyDescent="0.2">
      <c r="A358" s="177" t="s">
        <v>159</v>
      </c>
      <c r="B358" s="177" t="s">
        <v>497</v>
      </c>
      <c r="C358" s="177" t="s">
        <v>523</v>
      </c>
      <c r="D358" s="177">
        <v>2</v>
      </c>
      <c r="E358" s="177">
        <v>2</v>
      </c>
      <c r="F358" s="177" t="s">
        <v>135</v>
      </c>
      <c r="G358" s="177" t="s">
        <v>141</v>
      </c>
      <c r="H358" s="177" t="s">
        <v>142</v>
      </c>
    </row>
    <row r="359" spans="1:8" x14ac:dyDescent="0.2">
      <c r="A359" s="177" t="s">
        <v>159</v>
      </c>
      <c r="B359" s="177" t="s">
        <v>497</v>
      </c>
      <c r="C359" s="177" t="s">
        <v>524</v>
      </c>
      <c r="D359" s="177">
        <v>3</v>
      </c>
      <c r="E359" s="177">
        <v>2</v>
      </c>
      <c r="F359" s="177" t="s">
        <v>135</v>
      </c>
      <c r="G359" s="177" t="s">
        <v>141</v>
      </c>
      <c r="H359" s="177" t="s">
        <v>142</v>
      </c>
    </row>
    <row r="360" spans="1:8" x14ac:dyDescent="0.2">
      <c r="A360" s="177" t="s">
        <v>159</v>
      </c>
      <c r="B360" s="177" t="s">
        <v>497</v>
      </c>
      <c r="C360" s="177" t="s">
        <v>525</v>
      </c>
      <c r="D360" s="177">
        <v>3</v>
      </c>
      <c r="E360" s="177">
        <v>2</v>
      </c>
      <c r="F360" s="177" t="s">
        <v>135</v>
      </c>
      <c r="G360" s="177" t="s">
        <v>141</v>
      </c>
      <c r="H360" s="177" t="s">
        <v>142</v>
      </c>
    </row>
    <row r="361" spans="1:8" x14ac:dyDescent="0.2">
      <c r="A361" s="177" t="s">
        <v>159</v>
      </c>
      <c r="B361" s="177" t="s">
        <v>497</v>
      </c>
      <c r="C361" s="177" t="s">
        <v>228</v>
      </c>
      <c r="D361" s="177">
        <v>3</v>
      </c>
      <c r="E361" s="177">
        <v>2</v>
      </c>
      <c r="F361" s="177" t="s">
        <v>135</v>
      </c>
      <c r="G361" s="177" t="s">
        <v>141</v>
      </c>
      <c r="H361" s="177" t="s">
        <v>142</v>
      </c>
    </row>
    <row r="362" spans="1:8" x14ac:dyDescent="0.2">
      <c r="A362" s="177" t="s">
        <v>159</v>
      </c>
      <c r="B362" s="177" t="s">
        <v>497</v>
      </c>
      <c r="C362" s="177" t="s">
        <v>526</v>
      </c>
      <c r="D362" s="177">
        <v>3</v>
      </c>
      <c r="E362" s="177">
        <v>2</v>
      </c>
      <c r="F362" s="177" t="s">
        <v>135</v>
      </c>
      <c r="G362" s="177" t="s">
        <v>141</v>
      </c>
      <c r="H362" s="177" t="s">
        <v>142</v>
      </c>
    </row>
    <row r="363" spans="1:8" x14ac:dyDescent="0.2">
      <c r="A363" s="177" t="s">
        <v>159</v>
      </c>
      <c r="B363" s="177" t="s">
        <v>497</v>
      </c>
      <c r="C363" s="177" t="s">
        <v>232</v>
      </c>
      <c r="D363" s="177">
        <v>2</v>
      </c>
      <c r="E363" s="177">
        <v>2</v>
      </c>
      <c r="F363" s="177" t="s">
        <v>135</v>
      </c>
      <c r="G363" s="177" t="s">
        <v>141</v>
      </c>
      <c r="H363" s="177" t="s">
        <v>142</v>
      </c>
    </row>
    <row r="364" spans="1:8" x14ac:dyDescent="0.2">
      <c r="A364" s="177" t="s">
        <v>159</v>
      </c>
      <c r="B364" s="177" t="s">
        <v>497</v>
      </c>
      <c r="C364" s="177" t="s">
        <v>527</v>
      </c>
      <c r="D364" s="177">
        <v>3</v>
      </c>
      <c r="E364" s="177">
        <v>2</v>
      </c>
      <c r="F364" s="177" t="s">
        <v>135</v>
      </c>
      <c r="G364" s="177" t="s">
        <v>141</v>
      </c>
      <c r="H364" s="177" t="s">
        <v>142</v>
      </c>
    </row>
    <row r="365" spans="1:8" x14ac:dyDescent="0.2">
      <c r="A365" s="177" t="s">
        <v>159</v>
      </c>
      <c r="B365" s="177" t="s">
        <v>497</v>
      </c>
      <c r="C365" s="177" t="s">
        <v>528</v>
      </c>
      <c r="D365" s="177">
        <v>2</v>
      </c>
      <c r="E365" s="177">
        <v>1</v>
      </c>
      <c r="F365" s="177" t="s">
        <v>135</v>
      </c>
      <c r="G365" s="177" t="s">
        <v>141</v>
      </c>
      <c r="H365" s="177" t="s">
        <v>142</v>
      </c>
    </row>
    <row r="366" spans="1:8" x14ac:dyDescent="0.2">
      <c r="A366" s="177" t="s">
        <v>159</v>
      </c>
      <c r="B366" s="177" t="s">
        <v>497</v>
      </c>
      <c r="C366" s="177" t="s">
        <v>238</v>
      </c>
      <c r="D366" s="177">
        <v>3</v>
      </c>
      <c r="E366" s="177">
        <v>1</v>
      </c>
      <c r="F366" s="177" t="s">
        <v>135</v>
      </c>
      <c r="G366" s="177" t="s">
        <v>141</v>
      </c>
      <c r="H366" s="177" t="s">
        <v>142</v>
      </c>
    </row>
    <row r="367" spans="1:8" x14ac:dyDescent="0.2">
      <c r="A367" s="177" t="s">
        <v>159</v>
      </c>
      <c r="B367" s="177" t="s">
        <v>497</v>
      </c>
      <c r="C367" s="177" t="s">
        <v>529</v>
      </c>
      <c r="D367" s="177">
        <v>3</v>
      </c>
      <c r="E367" s="177">
        <v>2</v>
      </c>
      <c r="F367" s="177" t="s">
        <v>135</v>
      </c>
      <c r="G367" s="177" t="s">
        <v>141</v>
      </c>
      <c r="H367" s="177" t="s">
        <v>142</v>
      </c>
    </row>
    <row r="368" spans="1:8" x14ac:dyDescent="0.2">
      <c r="A368" s="177" t="s">
        <v>159</v>
      </c>
      <c r="B368" s="177" t="s">
        <v>497</v>
      </c>
      <c r="C368" s="177" t="s">
        <v>530</v>
      </c>
      <c r="D368" s="177">
        <v>3</v>
      </c>
      <c r="E368" s="177">
        <v>2</v>
      </c>
      <c r="F368" s="177" t="s">
        <v>135</v>
      </c>
      <c r="G368" s="177" t="s">
        <v>141</v>
      </c>
      <c r="H368" s="177" t="s">
        <v>142</v>
      </c>
    </row>
    <row r="369" spans="1:8" x14ac:dyDescent="0.2">
      <c r="A369" s="177" t="s">
        <v>159</v>
      </c>
      <c r="B369" s="177" t="s">
        <v>497</v>
      </c>
      <c r="C369" s="177" t="s">
        <v>531</v>
      </c>
      <c r="D369" s="177">
        <v>3</v>
      </c>
      <c r="E369" s="177">
        <v>2</v>
      </c>
      <c r="F369" s="177" t="s">
        <v>135</v>
      </c>
      <c r="G369" s="177" t="s">
        <v>141</v>
      </c>
      <c r="H369" s="177" t="s">
        <v>142</v>
      </c>
    </row>
    <row r="370" spans="1:8" x14ac:dyDescent="0.2">
      <c r="A370" s="177" t="s">
        <v>159</v>
      </c>
      <c r="B370" s="177" t="s">
        <v>497</v>
      </c>
      <c r="C370" s="177" t="s">
        <v>398</v>
      </c>
      <c r="D370" s="177">
        <v>3</v>
      </c>
      <c r="E370" s="177">
        <v>2</v>
      </c>
      <c r="F370" s="177" t="s">
        <v>135</v>
      </c>
      <c r="G370" s="177" t="s">
        <v>141</v>
      </c>
      <c r="H370" s="177" t="s">
        <v>142</v>
      </c>
    </row>
    <row r="371" spans="1:8" x14ac:dyDescent="0.2">
      <c r="A371" s="177" t="s">
        <v>159</v>
      </c>
      <c r="B371" s="177" t="s">
        <v>497</v>
      </c>
      <c r="C371" s="177" t="s">
        <v>532</v>
      </c>
      <c r="D371" s="177">
        <v>3</v>
      </c>
      <c r="E371" s="177">
        <v>2</v>
      </c>
      <c r="F371" s="177" t="s">
        <v>135</v>
      </c>
      <c r="G371" s="177" t="s">
        <v>141</v>
      </c>
      <c r="H371" s="177" t="s">
        <v>142</v>
      </c>
    </row>
    <row r="372" spans="1:8" x14ac:dyDescent="0.2">
      <c r="A372" s="177" t="s">
        <v>159</v>
      </c>
      <c r="B372" s="177" t="s">
        <v>497</v>
      </c>
      <c r="C372" s="177" t="s">
        <v>533</v>
      </c>
      <c r="D372" s="177">
        <v>3</v>
      </c>
      <c r="E372" s="177">
        <v>2</v>
      </c>
      <c r="F372" s="177" t="s">
        <v>135</v>
      </c>
      <c r="G372" s="177" t="s">
        <v>141</v>
      </c>
      <c r="H372" s="177" t="s">
        <v>142</v>
      </c>
    </row>
    <row r="373" spans="1:8" x14ac:dyDescent="0.2">
      <c r="A373" s="177" t="s">
        <v>159</v>
      </c>
      <c r="B373" s="177" t="s">
        <v>497</v>
      </c>
      <c r="C373" s="177" t="s">
        <v>534</v>
      </c>
      <c r="D373" s="177">
        <v>3</v>
      </c>
      <c r="E373" s="177">
        <v>2</v>
      </c>
      <c r="F373" s="177" t="s">
        <v>135</v>
      </c>
      <c r="G373" s="177" t="s">
        <v>141</v>
      </c>
      <c r="H373" s="177" t="s">
        <v>142</v>
      </c>
    </row>
    <row r="374" spans="1:8" x14ac:dyDescent="0.2">
      <c r="A374" s="177" t="s">
        <v>159</v>
      </c>
      <c r="B374" s="177" t="s">
        <v>497</v>
      </c>
      <c r="C374" s="177" t="s">
        <v>535</v>
      </c>
      <c r="D374" s="177">
        <v>2</v>
      </c>
      <c r="E374" s="177">
        <v>2</v>
      </c>
      <c r="F374" s="177" t="s">
        <v>135</v>
      </c>
      <c r="G374" s="177" t="s">
        <v>141</v>
      </c>
      <c r="H374" s="177" t="s">
        <v>142</v>
      </c>
    </row>
    <row r="375" spans="1:8" x14ac:dyDescent="0.2">
      <c r="A375" s="177" t="s">
        <v>159</v>
      </c>
      <c r="B375" s="177" t="s">
        <v>497</v>
      </c>
      <c r="C375" s="177" t="s">
        <v>351</v>
      </c>
      <c r="D375" s="177">
        <v>2</v>
      </c>
      <c r="E375" s="177">
        <v>2</v>
      </c>
      <c r="F375" s="177" t="s">
        <v>135</v>
      </c>
      <c r="G375" s="177" t="s">
        <v>141</v>
      </c>
      <c r="H375" s="177" t="s">
        <v>142</v>
      </c>
    </row>
    <row r="376" spans="1:8" x14ac:dyDescent="0.2">
      <c r="A376" s="177" t="s">
        <v>159</v>
      </c>
      <c r="B376" s="177" t="s">
        <v>497</v>
      </c>
      <c r="C376" s="177" t="s">
        <v>536</v>
      </c>
      <c r="D376" s="177">
        <v>3</v>
      </c>
      <c r="E376" s="177">
        <v>2</v>
      </c>
      <c r="F376" s="177" t="s">
        <v>135</v>
      </c>
      <c r="G376" s="177" t="s">
        <v>141</v>
      </c>
      <c r="H376" s="177" t="s">
        <v>142</v>
      </c>
    </row>
    <row r="377" spans="1:8" x14ac:dyDescent="0.2">
      <c r="A377" s="177" t="s">
        <v>159</v>
      </c>
      <c r="B377" s="177" t="s">
        <v>497</v>
      </c>
      <c r="C377" s="177" t="s">
        <v>537</v>
      </c>
      <c r="D377" s="177">
        <v>3</v>
      </c>
      <c r="E377" s="177">
        <v>2</v>
      </c>
      <c r="F377" s="177" t="s">
        <v>135</v>
      </c>
      <c r="G377" s="177" t="s">
        <v>141</v>
      </c>
      <c r="H377" s="177" t="s">
        <v>142</v>
      </c>
    </row>
    <row r="378" spans="1:8" x14ac:dyDescent="0.2">
      <c r="A378" s="177" t="s">
        <v>159</v>
      </c>
      <c r="B378" s="177" t="s">
        <v>497</v>
      </c>
      <c r="C378" s="177" t="s">
        <v>538</v>
      </c>
      <c r="D378" s="177">
        <v>3</v>
      </c>
      <c r="E378" s="177">
        <v>2</v>
      </c>
      <c r="F378" s="177" t="s">
        <v>135</v>
      </c>
      <c r="G378" s="177" t="s">
        <v>141</v>
      </c>
      <c r="H378" s="177" t="s">
        <v>142</v>
      </c>
    </row>
    <row r="379" spans="1:8" x14ac:dyDescent="0.2">
      <c r="A379" s="177" t="s">
        <v>159</v>
      </c>
      <c r="B379" s="177" t="s">
        <v>497</v>
      </c>
      <c r="C379" s="177" t="s">
        <v>539</v>
      </c>
      <c r="D379" s="177">
        <v>3</v>
      </c>
      <c r="E379" s="177">
        <v>2</v>
      </c>
      <c r="F379" s="177" t="s">
        <v>135</v>
      </c>
      <c r="G379" s="177" t="s">
        <v>141</v>
      </c>
      <c r="H379" s="177" t="s">
        <v>142</v>
      </c>
    </row>
    <row r="380" spans="1:8" x14ac:dyDescent="0.2">
      <c r="A380" s="177" t="s">
        <v>159</v>
      </c>
      <c r="B380" s="177" t="s">
        <v>497</v>
      </c>
      <c r="C380" s="177" t="s">
        <v>540</v>
      </c>
      <c r="D380" s="177">
        <v>3</v>
      </c>
      <c r="E380" s="177">
        <v>2</v>
      </c>
      <c r="F380" s="177" t="s">
        <v>135</v>
      </c>
      <c r="G380" s="177" t="s">
        <v>141</v>
      </c>
      <c r="H380" s="177" t="s">
        <v>142</v>
      </c>
    </row>
    <row r="381" spans="1:8" x14ac:dyDescent="0.2">
      <c r="A381" s="177" t="s">
        <v>159</v>
      </c>
      <c r="B381" s="177" t="s">
        <v>497</v>
      </c>
      <c r="C381" s="177" t="s">
        <v>541</v>
      </c>
      <c r="D381" s="177">
        <v>3</v>
      </c>
      <c r="E381" s="177">
        <v>2</v>
      </c>
      <c r="F381" s="177" t="s">
        <v>135</v>
      </c>
      <c r="G381" s="177" t="s">
        <v>141</v>
      </c>
      <c r="H381" s="177" t="s">
        <v>142</v>
      </c>
    </row>
    <row r="382" spans="1:8" x14ac:dyDescent="0.2">
      <c r="A382" s="177" t="s">
        <v>159</v>
      </c>
      <c r="B382" s="177" t="s">
        <v>497</v>
      </c>
      <c r="C382" s="177" t="s">
        <v>255</v>
      </c>
      <c r="D382" s="177">
        <v>3</v>
      </c>
      <c r="E382" s="177">
        <v>2</v>
      </c>
      <c r="F382" s="177" t="s">
        <v>135</v>
      </c>
      <c r="G382" s="177" t="s">
        <v>141</v>
      </c>
      <c r="H382" s="177" t="s">
        <v>142</v>
      </c>
    </row>
    <row r="383" spans="1:8" x14ac:dyDescent="0.2">
      <c r="A383" s="177" t="s">
        <v>159</v>
      </c>
      <c r="B383" s="177" t="s">
        <v>497</v>
      </c>
      <c r="C383" s="177" t="s">
        <v>542</v>
      </c>
      <c r="D383" s="177">
        <v>3</v>
      </c>
      <c r="E383" s="177">
        <v>2</v>
      </c>
      <c r="F383" s="177" t="s">
        <v>135</v>
      </c>
      <c r="G383" s="177" t="s">
        <v>141</v>
      </c>
      <c r="H383" s="177" t="s">
        <v>142</v>
      </c>
    </row>
    <row r="384" spans="1:8" x14ac:dyDescent="0.2">
      <c r="A384" s="177" t="s">
        <v>159</v>
      </c>
      <c r="B384" s="177" t="s">
        <v>497</v>
      </c>
      <c r="C384" s="177" t="s">
        <v>543</v>
      </c>
      <c r="D384" s="177">
        <v>3</v>
      </c>
      <c r="E384" s="177">
        <v>2</v>
      </c>
      <c r="F384" s="177" t="s">
        <v>135</v>
      </c>
      <c r="G384" s="177" t="s">
        <v>141</v>
      </c>
      <c r="H384" s="177" t="s">
        <v>142</v>
      </c>
    </row>
    <row r="385" spans="1:8" x14ac:dyDescent="0.2">
      <c r="A385" s="177" t="s">
        <v>159</v>
      </c>
      <c r="B385" s="177" t="s">
        <v>497</v>
      </c>
      <c r="C385" s="177" t="s">
        <v>363</v>
      </c>
      <c r="D385" s="177">
        <v>2</v>
      </c>
      <c r="E385" s="177">
        <v>2</v>
      </c>
      <c r="F385" s="177" t="s">
        <v>135</v>
      </c>
      <c r="G385" s="177" t="s">
        <v>141</v>
      </c>
      <c r="H385" s="177" t="s">
        <v>142</v>
      </c>
    </row>
    <row r="386" spans="1:8" x14ac:dyDescent="0.2">
      <c r="A386" s="177" t="s">
        <v>159</v>
      </c>
      <c r="B386" s="177" t="s">
        <v>497</v>
      </c>
      <c r="C386" s="177" t="s">
        <v>544</v>
      </c>
      <c r="D386" s="177">
        <v>3</v>
      </c>
      <c r="E386" s="177">
        <v>2</v>
      </c>
      <c r="F386" s="177" t="s">
        <v>135</v>
      </c>
      <c r="G386" s="177" t="s">
        <v>141</v>
      </c>
      <c r="H386" s="177" t="s">
        <v>142</v>
      </c>
    </row>
    <row r="387" spans="1:8" x14ac:dyDescent="0.2">
      <c r="A387" s="177" t="s">
        <v>159</v>
      </c>
      <c r="B387" s="177" t="s">
        <v>497</v>
      </c>
      <c r="C387" s="177" t="s">
        <v>545</v>
      </c>
      <c r="D387" s="177">
        <v>3</v>
      </c>
      <c r="E387" s="177">
        <v>2</v>
      </c>
      <c r="F387" s="177" t="s">
        <v>135</v>
      </c>
      <c r="G387" s="177" t="s">
        <v>141</v>
      </c>
      <c r="H387" s="177" t="s">
        <v>142</v>
      </c>
    </row>
    <row r="388" spans="1:8" x14ac:dyDescent="0.2">
      <c r="A388" s="177" t="s">
        <v>159</v>
      </c>
      <c r="B388" s="177" t="s">
        <v>497</v>
      </c>
      <c r="C388" s="177" t="s">
        <v>546</v>
      </c>
      <c r="D388" s="177">
        <v>3</v>
      </c>
      <c r="E388" s="177">
        <v>2</v>
      </c>
      <c r="F388" s="177" t="s">
        <v>135</v>
      </c>
      <c r="G388" s="177" t="s">
        <v>141</v>
      </c>
      <c r="H388" s="177" t="s">
        <v>142</v>
      </c>
    </row>
    <row r="389" spans="1:8" x14ac:dyDescent="0.2">
      <c r="A389" s="177" t="s">
        <v>159</v>
      </c>
      <c r="B389" s="177" t="s">
        <v>497</v>
      </c>
      <c r="C389" s="177" t="s">
        <v>260</v>
      </c>
      <c r="D389" s="177">
        <v>3</v>
      </c>
      <c r="E389" s="177">
        <v>2</v>
      </c>
      <c r="F389" s="177" t="s">
        <v>135</v>
      </c>
      <c r="G389" s="177" t="s">
        <v>141</v>
      </c>
      <c r="H389" s="177" t="s">
        <v>142</v>
      </c>
    </row>
    <row r="390" spans="1:8" x14ac:dyDescent="0.2">
      <c r="A390" s="177" t="s">
        <v>161</v>
      </c>
      <c r="B390" s="177" t="s">
        <v>547</v>
      </c>
      <c r="C390" s="177" t="s">
        <v>548</v>
      </c>
      <c r="D390" s="177">
        <v>3</v>
      </c>
      <c r="E390" s="177">
        <v>2</v>
      </c>
      <c r="F390" s="177" t="s">
        <v>135</v>
      </c>
      <c r="G390" s="177" t="s">
        <v>141</v>
      </c>
      <c r="H390" s="177" t="s">
        <v>142</v>
      </c>
    </row>
    <row r="391" spans="1:8" x14ac:dyDescent="0.2">
      <c r="A391" s="177" t="s">
        <v>161</v>
      </c>
      <c r="B391" s="177" t="s">
        <v>547</v>
      </c>
      <c r="C391" s="177" t="s">
        <v>549</v>
      </c>
      <c r="D391" s="177">
        <v>3</v>
      </c>
      <c r="E391" s="177">
        <v>2</v>
      </c>
      <c r="F391" s="177" t="s">
        <v>135</v>
      </c>
      <c r="G391" s="177" t="s">
        <v>141</v>
      </c>
      <c r="H391" s="177" t="s">
        <v>142</v>
      </c>
    </row>
    <row r="392" spans="1:8" x14ac:dyDescent="0.2">
      <c r="A392" s="177" t="s">
        <v>161</v>
      </c>
      <c r="B392" s="177" t="s">
        <v>547</v>
      </c>
      <c r="C392" s="177" t="s">
        <v>550</v>
      </c>
      <c r="D392" s="177">
        <v>3</v>
      </c>
      <c r="E392" s="177">
        <v>2</v>
      </c>
      <c r="F392" s="177" t="s">
        <v>135</v>
      </c>
      <c r="G392" s="177" t="s">
        <v>141</v>
      </c>
      <c r="H392" s="177" t="s">
        <v>142</v>
      </c>
    </row>
    <row r="393" spans="1:8" x14ac:dyDescent="0.2">
      <c r="A393" s="177" t="s">
        <v>161</v>
      </c>
      <c r="B393" s="177" t="s">
        <v>547</v>
      </c>
      <c r="C393" s="177" t="s">
        <v>499</v>
      </c>
      <c r="D393" s="177">
        <v>3</v>
      </c>
      <c r="E393" s="177">
        <v>2</v>
      </c>
      <c r="F393" s="177" t="s">
        <v>135</v>
      </c>
      <c r="G393" s="177" t="s">
        <v>141</v>
      </c>
      <c r="H393" s="177" t="s">
        <v>142</v>
      </c>
    </row>
    <row r="394" spans="1:8" x14ac:dyDescent="0.2">
      <c r="A394" s="177" t="s">
        <v>161</v>
      </c>
      <c r="B394" s="177" t="s">
        <v>547</v>
      </c>
      <c r="C394" s="177" t="s">
        <v>143</v>
      </c>
      <c r="D394" s="177">
        <v>3</v>
      </c>
      <c r="E394" s="177">
        <v>3</v>
      </c>
      <c r="F394" s="177" t="s">
        <v>135</v>
      </c>
      <c r="G394" s="177" t="s">
        <v>142</v>
      </c>
      <c r="H394" s="177" t="s">
        <v>142</v>
      </c>
    </row>
    <row r="395" spans="1:8" x14ac:dyDescent="0.2">
      <c r="A395" s="177" t="s">
        <v>161</v>
      </c>
      <c r="B395" s="177" t="s">
        <v>547</v>
      </c>
      <c r="C395" s="177" t="s">
        <v>551</v>
      </c>
      <c r="D395" s="177">
        <v>2</v>
      </c>
      <c r="E395" s="177">
        <v>4</v>
      </c>
      <c r="F395" s="177" t="s">
        <v>135</v>
      </c>
      <c r="G395" s="177" t="s">
        <v>142</v>
      </c>
      <c r="H395" s="177" t="s">
        <v>142</v>
      </c>
    </row>
    <row r="396" spans="1:8" x14ac:dyDescent="0.2">
      <c r="A396" s="177" t="s">
        <v>161</v>
      </c>
      <c r="B396" s="177" t="s">
        <v>547</v>
      </c>
      <c r="C396" s="177" t="s">
        <v>552</v>
      </c>
      <c r="D396" s="177">
        <v>2</v>
      </c>
      <c r="E396" s="177">
        <v>3</v>
      </c>
      <c r="F396" s="177" t="s">
        <v>135</v>
      </c>
      <c r="G396" s="177" t="s">
        <v>142</v>
      </c>
      <c r="H396" s="177" t="s">
        <v>142</v>
      </c>
    </row>
    <row r="397" spans="1:8" x14ac:dyDescent="0.2">
      <c r="A397" s="177" t="s">
        <v>161</v>
      </c>
      <c r="B397" s="177" t="s">
        <v>547</v>
      </c>
      <c r="C397" s="177" t="s">
        <v>553</v>
      </c>
      <c r="D397" s="177">
        <v>2</v>
      </c>
      <c r="E397" s="177">
        <v>3</v>
      </c>
      <c r="F397" s="177" t="s">
        <v>135</v>
      </c>
      <c r="G397" s="177" t="s">
        <v>142</v>
      </c>
      <c r="H397" s="177" t="s">
        <v>142</v>
      </c>
    </row>
    <row r="398" spans="1:8" x14ac:dyDescent="0.2">
      <c r="A398" s="177" t="s">
        <v>161</v>
      </c>
      <c r="B398" s="177" t="s">
        <v>547</v>
      </c>
      <c r="C398" s="177" t="s">
        <v>554</v>
      </c>
      <c r="D398" s="177">
        <v>3</v>
      </c>
      <c r="E398" s="177">
        <v>3</v>
      </c>
      <c r="F398" s="177" t="s">
        <v>135</v>
      </c>
      <c r="G398" s="177" t="s">
        <v>141</v>
      </c>
      <c r="H398" s="177" t="s">
        <v>142</v>
      </c>
    </row>
    <row r="399" spans="1:8" x14ac:dyDescent="0.2">
      <c r="A399" s="177" t="s">
        <v>161</v>
      </c>
      <c r="B399" s="177" t="s">
        <v>547</v>
      </c>
      <c r="C399" s="177" t="s">
        <v>555</v>
      </c>
      <c r="D399" s="177">
        <v>3</v>
      </c>
      <c r="E399" s="177">
        <v>2</v>
      </c>
      <c r="F399" s="177" t="s">
        <v>135</v>
      </c>
      <c r="G399" s="177" t="s">
        <v>141</v>
      </c>
      <c r="H399" s="177" t="s">
        <v>142</v>
      </c>
    </row>
    <row r="400" spans="1:8" x14ac:dyDescent="0.2">
      <c r="A400" s="177" t="s">
        <v>161</v>
      </c>
      <c r="B400" s="177" t="s">
        <v>547</v>
      </c>
      <c r="C400" s="177" t="s">
        <v>146</v>
      </c>
      <c r="D400" s="177">
        <v>3</v>
      </c>
      <c r="E400" s="177">
        <v>3</v>
      </c>
      <c r="F400" s="177" t="s">
        <v>135</v>
      </c>
      <c r="G400" s="177" t="s">
        <v>142</v>
      </c>
      <c r="H400" s="177" t="s">
        <v>142</v>
      </c>
    </row>
    <row r="401" spans="1:8" x14ac:dyDescent="0.2">
      <c r="A401" s="177" t="s">
        <v>161</v>
      </c>
      <c r="B401" s="177" t="s">
        <v>547</v>
      </c>
      <c r="C401" s="177" t="s">
        <v>556</v>
      </c>
      <c r="D401" s="177">
        <v>3</v>
      </c>
      <c r="E401" s="177">
        <v>3</v>
      </c>
      <c r="F401" s="177" t="s">
        <v>135</v>
      </c>
      <c r="G401" s="177" t="s">
        <v>141</v>
      </c>
      <c r="H401" s="177" t="s">
        <v>142</v>
      </c>
    </row>
    <row r="402" spans="1:8" x14ac:dyDescent="0.2">
      <c r="A402" s="177" t="s">
        <v>161</v>
      </c>
      <c r="B402" s="177" t="s">
        <v>547</v>
      </c>
      <c r="C402" s="177" t="s">
        <v>557</v>
      </c>
      <c r="D402" s="177">
        <v>3</v>
      </c>
      <c r="E402" s="177">
        <v>2</v>
      </c>
      <c r="F402" s="177" t="s">
        <v>135</v>
      </c>
      <c r="G402" s="177" t="s">
        <v>141</v>
      </c>
      <c r="H402" s="177" t="s">
        <v>142</v>
      </c>
    </row>
    <row r="403" spans="1:8" x14ac:dyDescent="0.2">
      <c r="A403" s="177" t="s">
        <v>161</v>
      </c>
      <c r="B403" s="177" t="s">
        <v>547</v>
      </c>
      <c r="C403" s="177" t="s">
        <v>558</v>
      </c>
      <c r="D403" s="177">
        <v>3</v>
      </c>
      <c r="E403" s="177">
        <v>2</v>
      </c>
      <c r="F403" s="177" t="s">
        <v>135</v>
      </c>
      <c r="G403" s="177" t="s">
        <v>141</v>
      </c>
      <c r="H403" s="177" t="s">
        <v>142</v>
      </c>
    </row>
    <row r="404" spans="1:8" x14ac:dyDescent="0.2">
      <c r="A404" s="177" t="s">
        <v>161</v>
      </c>
      <c r="B404" s="177" t="s">
        <v>547</v>
      </c>
      <c r="C404" s="177" t="s">
        <v>559</v>
      </c>
      <c r="D404" s="177">
        <v>3</v>
      </c>
      <c r="E404" s="177">
        <v>2</v>
      </c>
      <c r="F404" s="177" t="s">
        <v>135</v>
      </c>
      <c r="G404" s="177" t="s">
        <v>141</v>
      </c>
      <c r="H404" s="177" t="s">
        <v>142</v>
      </c>
    </row>
    <row r="405" spans="1:8" x14ac:dyDescent="0.2">
      <c r="A405" s="177" t="s">
        <v>161</v>
      </c>
      <c r="B405" s="177" t="s">
        <v>547</v>
      </c>
      <c r="C405" s="177" t="s">
        <v>560</v>
      </c>
      <c r="D405" s="177">
        <v>3</v>
      </c>
      <c r="E405" s="177">
        <v>3</v>
      </c>
      <c r="F405" s="177" t="s">
        <v>135</v>
      </c>
      <c r="G405" s="177" t="s">
        <v>141</v>
      </c>
      <c r="H405" s="177" t="s">
        <v>142</v>
      </c>
    </row>
    <row r="406" spans="1:8" x14ac:dyDescent="0.2">
      <c r="A406" s="177" t="s">
        <v>161</v>
      </c>
      <c r="B406" s="177" t="s">
        <v>547</v>
      </c>
      <c r="C406" s="177" t="s">
        <v>561</v>
      </c>
      <c r="D406" s="177">
        <v>3</v>
      </c>
      <c r="E406" s="177">
        <v>3</v>
      </c>
      <c r="F406" s="177" t="s">
        <v>135</v>
      </c>
      <c r="G406" s="177" t="s">
        <v>142</v>
      </c>
      <c r="H406" s="177" t="s">
        <v>142</v>
      </c>
    </row>
    <row r="407" spans="1:8" x14ac:dyDescent="0.2">
      <c r="A407" s="177" t="s">
        <v>161</v>
      </c>
      <c r="B407" s="177" t="s">
        <v>547</v>
      </c>
      <c r="C407" s="177" t="s">
        <v>562</v>
      </c>
      <c r="D407" s="177">
        <v>2</v>
      </c>
      <c r="E407" s="177">
        <v>3</v>
      </c>
      <c r="F407" s="177" t="s">
        <v>135</v>
      </c>
      <c r="G407" s="177" t="s">
        <v>142</v>
      </c>
      <c r="H407" s="177" t="s">
        <v>142</v>
      </c>
    </row>
    <row r="408" spans="1:8" x14ac:dyDescent="0.2">
      <c r="A408" s="177" t="s">
        <v>161</v>
      </c>
      <c r="B408" s="177" t="s">
        <v>547</v>
      </c>
      <c r="C408" s="177" t="s">
        <v>154</v>
      </c>
      <c r="D408" s="177">
        <v>3</v>
      </c>
      <c r="E408" s="177">
        <v>3</v>
      </c>
      <c r="F408" s="177" t="s">
        <v>135</v>
      </c>
      <c r="G408" s="177" t="s">
        <v>141</v>
      </c>
      <c r="H408" s="177" t="s">
        <v>142</v>
      </c>
    </row>
    <row r="409" spans="1:8" x14ac:dyDescent="0.2">
      <c r="A409" s="177" t="s">
        <v>161</v>
      </c>
      <c r="B409" s="177" t="s">
        <v>547</v>
      </c>
      <c r="C409" s="177" t="s">
        <v>563</v>
      </c>
      <c r="D409" s="177">
        <v>3</v>
      </c>
      <c r="E409" s="177">
        <v>2</v>
      </c>
      <c r="F409" s="177" t="s">
        <v>135</v>
      </c>
      <c r="G409" s="177" t="s">
        <v>141</v>
      </c>
      <c r="H409" s="177" t="s">
        <v>142</v>
      </c>
    </row>
    <row r="410" spans="1:8" x14ac:dyDescent="0.2">
      <c r="A410" s="177" t="s">
        <v>161</v>
      </c>
      <c r="B410" s="177" t="s">
        <v>547</v>
      </c>
      <c r="C410" s="177" t="s">
        <v>564</v>
      </c>
      <c r="D410" s="177">
        <v>3</v>
      </c>
      <c r="E410" s="177">
        <v>3</v>
      </c>
      <c r="F410" s="177" t="s">
        <v>135</v>
      </c>
      <c r="G410" s="177" t="s">
        <v>141</v>
      </c>
      <c r="H410" s="177" t="s">
        <v>142</v>
      </c>
    </row>
    <row r="411" spans="1:8" x14ac:dyDescent="0.2">
      <c r="A411" s="177" t="s">
        <v>161</v>
      </c>
      <c r="B411" s="177" t="s">
        <v>547</v>
      </c>
      <c r="C411" s="177" t="s">
        <v>317</v>
      </c>
      <c r="D411" s="177">
        <v>2</v>
      </c>
      <c r="E411" s="177">
        <v>3</v>
      </c>
      <c r="F411" s="177" t="s">
        <v>135</v>
      </c>
      <c r="G411" s="177" t="s">
        <v>142</v>
      </c>
      <c r="H411" s="177" t="s">
        <v>142</v>
      </c>
    </row>
    <row r="412" spans="1:8" x14ac:dyDescent="0.2">
      <c r="A412" s="177" t="s">
        <v>161</v>
      </c>
      <c r="B412" s="177" t="s">
        <v>547</v>
      </c>
      <c r="C412" s="177" t="s">
        <v>565</v>
      </c>
      <c r="D412" s="177">
        <v>2</v>
      </c>
      <c r="E412" s="177">
        <v>4</v>
      </c>
      <c r="F412" s="177" t="s">
        <v>135</v>
      </c>
      <c r="G412" s="177" t="s">
        <v>142</v>
      </c>
      <c r="H412" s="177" t="s">
        <v>142</v>
      </c>
    </row>
    <row r="413" spans="1:8" x14ac:dyDescent="0.2">
      <c r="A413" s="177" t="s">
        <v>161</v>
      </c>
      <c r="B413" s="177" t="s">
        <v>547</v>
      </c>
      <c r="C413" s="177" t="s">
        <v>566</v>
      </c>
      <c r="D413" s="177">
        <v>3</v>
      </c>
      <c r="E413" s="177">
        <v>2</v>
      </c>
      <c r="F413" s="177" t="s">
        <v>135</v>
      </c>
      <c r="G413" s="177" t="s">
        <v>141</v>
      </c>
      <c r="H413" s="177" t="s">
        <v>142</v>
      </c>
    </row>
    <row r="414" spans="1:8" x14ac:dyDescent="0.2">
      <c r="A414" s="177" t="s">
        <v>161</v>
      </c>
      <c r="B414" s="177" t="s">
        <v>547</v>
      </c>
      <c r="C414" s="177" t="s">
        <v>567</v>
      </c>
      <c r="D414" s="177">
        <v>3</v>
      </c>
      <c r="E414" s="177">
        <v>2</v>
      </c>
      <c r="F414" s="177" t="s">
        <v>135</v>
      </c>
      <c r="G414" s="177" t="s">
        <v>141</v>
      </c>
      <c r="H414" s="177" t="s">
        <v>142</v>
      </c>
    </row>
    <row r="415" spans="1:8" x14ac:dyDescent="0.2">
      <c r="A415" s="177" t="s">
        <v>161</v>
      </c>
      <c r="B415" s="177" t="s">
        <v>547</v>
      </c>
      <c r="C415" s="177" t="s">
        <v>568</v>
      </c>
      <c r="D415" s="177">
        <v>3</v>
      </c>
      <c r="E415" s="177">
        <v>3</v>
      </c>
      <c r="F415" s="177" t="s">
        <v>135</v>
      </c>
      <c r="G415" s="177" t="s">
        <v>141</v>
      </c>
      <c r="H415" s="177" t="s">
        <v>142</v>
      </c>
    </row>
    <row r="416" spans="1:8" x14ac:dyDescent="0.2">
      <c r="A416" s="177" t="s">
        <v>161</v>
      </c>
      <c r="B416" s="177" t="s">
        <v>547</v>
      </c>
      <c r="C416" s="177" t="s">
        <v>569</v>
      </c>
      <c r="D416" s="177">
        <v>3</v>
      </c>
      <c r="E416" s="177">
        <v>4</v>
      </c>
      <c r="F416" s="177" t="s">
        <v>135</v>
      </c>
      <c r="G416" s="177" t="s">
        <v>142</v>
      </c>
      <c r="H416" s="177" t="s">
        <v>142</v>
      </c>
    </row>
    <row r="417" spans="1:8" x14ac:dyDescent="0.2">
      <c r="A417" s="177" t="s">
        <v>161</v>
      </c>
      <c r="B417" s="177" t="s">
        <v>547</v>
      </c>
      <c r="C417" s="177" t="s">
        <v>158</v>
      </c>
      <c r="D417" s="177">
        <v>2</v>
      </c>
      <c r="E417" s="177">
        <v>3</v>
      </c>
      <c r="F417" s="177" t="s">
        <v>135</v>
      </c>
      <c r="G417" s="177" t="s">
        <v>142</v>
      </c>
      <c r="H417" s="177" t="s">
        <v>142</v>
      </c>
    </row>
    <row r="418" spans="1:8" x14ac:dyDescent="0.2">
      <c r="A418" s="177" t="s">
        <v>161</v>
      </c>
      <c r="B418" s="177" t="s">
        <v>547</v>
      </c>
      <c r="C418" s="177" t="s">
        <v>164</v>
      </c>
      <c r="D418" s="177">
        <v>2</v>
      </c>
      <c r="E418" s="177">
        <v>3</v>
      </c>
      <c r="F418" s="177" t="s">
        <v>135</v>
      </c>
      <c r="G418" s="177" t="s">
        <v>142</v>
      </c>
      <c r="H418" s="177" t="s">
        <v>142</v>
      </c>
    </row>
    <row r="419" spans="1:8" x14ac:dyDescent="0.2">
      <c r="A419" s="177" t="s">
        <v>161</v>
      </c>
      <c r="B419" s="177" t="s">
        <v>547</v>
      </c>
      <c r="C419" s="177" t="s">
        <v>166</v>
      </c>
      <c r="D419" s="177">
        <v>3</v>
      </c>
      <c r="E419" s="177">
        <v>3</v>
      </c>
      <c r="F419" s="177" t="s">
        <v>135</v>
      </c>
      <c r="G419" s="177" t="s">
        <v>141</v>
      </c>
      <c r="H419" s="177" t="s">
        <v>142</v>
      </c>
    </row>
    <row r="420" spans="1:8" x14ac:dyDescent="0.2">
      <c r="A420" s="177" t="s">
        <v>161</v>
      </c>
      <c r="B420" s="177" t="s">
        <v>547</v>
      </c>
      <c r="C420" s="177" t="s">
        <v>570</v>
      </c>
      <c r="D420" s="177">
        <v>2</v>
      </c>
      <c r="E420" s="177">
        <v>3</v>
      </c>
      <c r="F420" s="177" t="s">
        <v>135</v>
      </c>
      <c r="G420" s="177" t="s">
        <v>142</v>
      </c>
      <c r="H420" s="177" t="s">
        <v>142</v>
      </c>
    </row>
    <row r="421" spans="1:8" x14ac:dyDescent="0.2">
      <c r="A421" s="177" t="s">
        <v>161</v>
      </c>
      <c r="B421" s="177" t="s">
        <v>547</v>
      </c>
      <c r="C421" s="177" t="s">
        <v>571</v>
      </c>
      <c r="D421" s="177">
        <v>3</v>
      </c>
      <c r="E421" s="177">
        <v>2</v>
      </c>
      <c r="F421" s="177" t="s">
        <v>135</v>
      </c>
      <c r="G421" s="177" t="s">
        <v>141</v>
      </c>
      <c r="H421" s="177" t="s">
        <v>142</v>
      </c>
    </row>
    <row r="422" spans="1:8" x14ac:dyDescent="0.2">
      <c r="A422" s="177" t="s">
        <v>161</v>
      </c>
      <c r="B422" s="177" t="s">
        <v>547</v>
      </c>
      <c r="C422" s="177" t="s">
        <v>572</v>
      </c>
      <c r="D422" s="177">
        <v>1</v>
      </c>
      <c r="E422" s="177">
        <v>3</v>
      </c>
      <c r="F422" s="177" t="s">
        <v>135</v>
      </c>
      <c r="G422" s="177" t="s">
        <v>142</v>
      </c>
      <c r="H422" s="177" t="s">
        <v>142</v>
      </c>
    </row>
    <row r="423" spans="1:8" x14ac:dyDescent="0.2">
      <c r="A423" s="177" t="s">
        <v>161</v>
      </c>
      <c r="B423" s="177" t="s">
        <v>547</v>
      </c>
      <c r="C423" s="177" t="s">
        <v>170</v>
      </c>
      <c r="D423" s="177">
        <v>3</v>
      </c>
      <c r="E423" s="177">
        <v>3</v>
      </c>
      <c r="F423" s="177" t="s">
        <v>135</v>
      </c>
      <c r="G423" s="177" t="s">
        <v>141</v>
      </c>
      <c r="H423" s="177" t="s">
        <v>142</v>
      </c>
    </row>
    <row r="424" spans="1:8" x14ac:dyDescent="0.2">
      <c r="A424" s="177" t="s">
        <v>161</v>
      </c>
      <c r="B424" s="177" t="s">
        <v>547</v>
      </c>
      <c r="C424" s="177" t="s">
        <v>573</v>
      </c>
      <c r="D424" s="177">
        <v>3</v>
      </c>
      <c r="E424" s="177">
        <v>2</v>
      </c>
      <c r="F424" s="177" t="s">
        <v>135</v>
      </c>
      <c r="G424" s="177" t="s">
        <v>141</v>
      </c>
      <c r="H424" s="177" t="s">
        <v>142</v>
      </c>
    </row>
    <row r="425" spans="1:8" x14ac:dyDescent="0.2">
      <c r="A425" s="177" t="s">
        <v>161</v>
      </c>
      <c r="B425" s="177" t="s">
        <v>547</v>
      </c>
      <c r="C425" s="177" t="s">
        <v>321</v>
      </c>
      <c r="D425" s="177">
        <v>3</v>
      </c>
      <c r="E425" s="177">
        <v>3</v>
      </c>
      <c r="F425" s="177" t="s">
        <v>135</v>
      </c>
      <c r="G425" s="177" t="s">
        <v>142</v>
      </c>
      <c r="H425" s="177" t="s">
        <v>142</v>
      </c>
    </row>
    <row r="426" spans="1:8" x14ac:dyDescent="0.2">
      <c r="A426" s="177" t="s">
        <v>161</v>
      </c>
      <c r="B426" s="177" t="s">
        <v>547</v>
      </c>
      <c r="C426" s="177" t="s">
        <v>574</v>
      </c>
      <c r="D426" s="177">
        <v>3</v>
      </c>
      <c r="E426" s="177">
        <v>2</v>
      </c>
      <c r="F426" s="177" t="s">
        <v>135</v>
      </c>
      <c r="G426" s="177" t="s">
        <v>141</v>
      </c>
      <c r="H426" s="177" t="s">
        <v>142</v>
      </c>
    </row>
    <row r="427" spans="1:8" x14ac:dyDescent="0.2">
      <c r="A427" s="177" t="s">
        <v>161</v>
      </c>
      <c r="B427" s="177" t="s">
        <v>547</v>
      </c>
      <c r="C427" s="177" t="s">
        <v>575</v>
      </c>
      <c r="D427" s="177">
        <v>2</v>
      </c>
      <c r="E427" s="177">
        <v>3</v>
      </c>
      <c r="F427" s="177" t="s">
        <v>135</v>
      </c>
      <c r="G427" s="177" t="s">
        <v>142</v>
      </c>
      <c r="H427" s="177" t="s">
        <v>142</v>
      </c>
    </row>
    <row r="428" spans="1:8" x14ac:dyDescent="0.2">
      <c r="A428" s="177" t="s">
        <v>161</v>
      </c>
      <c r="B428" s="177" t="s">
        <v>547</v>
      </c>
      <c r="C428" s="177" t="s">
        <v>324</v>
      </c>
      <c r="D428" s="177">
        <v>3</v>
      </c>
      <c r="E428" s="177">
        <v>3</v>
      </c>
      <c r="F428" s="177" t="s">
        <v>135</v>
      </c>
      <c r="G428" s="177" t="s">
        <v>142</v>
      </c>
      <c r="H428" s="177" t="s">
        <v>142</v>
      </c>
    </row>
    <row r="429" spans="1:8" x14ac:dyDescent="0.2">
      <c r="A429" s="177" t="s">
        <v>161</v>
      </c>
      <c r="B429" s="177" t="s">
        <v>547</v>
      </c>
      <c r="C429" s="177" t="s">
        <v>576</v>
      </c>
      <c r="D429" s="177">
        <v>3</v>
      </c>
      <c r="E429" s="177">
        <v>3</v>
      </c>
      <c r="F429" s="177" t="s">
        <v>135</v>
      </c>
      <c r="G429" s="177" t="s">
        <v>141</v>
      </c>
      <c r="H429" s="177" t="s">
        <v>142</v>
      </c>
    </row>
    <row r="430" spans="1:8" x14ac:dyDescent="0.2">
      <c r="A430" s="177" t="s">
        <v>161</v>
      </c>
      <c r="B430" s="177" t="s">
        <v>547</v>
      </c>
      <c r="C430" s="177" t="s">
        <v>577</v>
      </c>
      <c r="D430" s="177">
        <v>3</v>
      </c>
      <c r="E430" s="177">
        <v>4</v>
      </c>
      <c r="F430" s="177" t="s">
        <v>135</v>
      </c>
      <c r="G430" s="177" t="s">
        <v>142</v>
      </c>
      <c r="H430" s="177" t="s">
        <v>142</v>
      </c>
    </row>
    <row r="431" spans="1:8" x14ac:dyDescent="0.2">
      <c r="A431" s="177" t="s">
        <v>161</v>
      </c>
      <c r="B431" s="177" t="s">
        <v>547</v>
      </c>
      <c r="C431" s="177" t="s">
        <v>578</v>
      </c>
      <c r="D431" s="177">
        <v>2</v>
      </c>
      <c r="E431" s="177">
        <v>4</v>
      </c>
      <c r="F431" s="177" t="s">
        <v>135</v>
      </c>
      <c r="G431" s="177" t="s">
        <v>142</v>
      </c>
      <c r="H431" s="177" t="s">
        <v>142</v>
      </c>
    </row>
    <row r="432" spans="1:8" x14ac:dyDescent="0.2">
      <c r="A432" s="177" t="s">
        <v>161</v>
      </c>
      <c r="B432" s="177" t="s">
        <v>547</v>
      </c>
      <c r="C432" s="177" t="s">
        <v>579</v>
      </c>
      <c r="D432" s="177">
        <v>3</v>
      </c>
      <c r="E432" s="177">
        <v>2</v>
      </c>
      <c r="F432" s="177" t="s">
        <v>135</v>
      </c>
      <c r="G432" s="177" t="s">
        <v>141</v>
      </c>
      <c r="H432" s="177" t="s">
        <v>142</v>
      </c>
    </row>
    <row r="433" spans="1:8" x14ac:dyDescent="0.2">
      <c r="A433" s="177" t="s">
        <v>161</v>
      </c>
      <c r="B433" s="177" t="s">
        <v>547</v>
      </c>
      <c r="C433" s="177" t="s">
        <v>580</v>
      </c>
      <c r="D433" s="177">
        <v>1</v>
      </c>
      <c r="E433" s="177">
        <v>3</v>
      </c>
      <c r="F433" s="177" t="s">
        <v>135</v>
      </c>
      <c r="G433" s="177" t="s">
        <v>142</v>
      </c>
      <c r="H433" s="177" t="s">
        <v>142</v>
      </c>
    </row>
    <row r="434" spans="1:8" x14ac:dyDescent="0.2">
      <c r="A434" s="177" t="s">
        <v>161</v>
      </c>
      <c r="B434" s="177" t="s">
        <v>547</v>
      </c>
      <c r="C434" s="177" t="s">
        <v>581</v>
      </c>
      <c r="D434" s="177">
        <v>3</v>
      </c>
      <c r="E434" s="177">
        <v>3</v>
      </c>
      <c r="F434" s="177" t="s">
        <v>135</v>
      </c>
      <c r="G434" s="177" t="s">
        <v>141</v>
      </c>
      <c r="H434" s="177" t="s">
        <v>142</v>
      </c>
    </row>
    <row r="435" spans="1:8" x14ac:dyDescent="0.2">
      <c r="A435" s="177" t="s">
        <v>161</v>
      </c>
      <c r="B435" s="177" t="s">
        <v>547</v>
      </c>
      <c r="C435" s="177" t="s">
        <v>582</v>
      </c>
      <c r="D435" s="177">
        <v>3</v>
      </c>
      <c r="E435" s="177">
        <v>3</v>
      </c>
      <c r="F435" s="177" t="s">
        <v>135</v>
      </c>
      <c r="G435" s="177" t="s">
        <v>141</v>
      </c>
      <c r="H435" s="177" t="s">
        <v>142</v>
      </c>
    </row>
    <row r="436" spans="1:8" x14ac:dyDescent="0.2">
      <c r="A436" s="177" t="s">
        <v>161</v>
      </c>
      <c r="B436" s="177" t="s">
        <v>547</v>
      </c>
      <c r="C436" s="177" t="s">
        <v>583</v>
      </c>
      <c r="D436" s="177">
        <v>3</v>
      </c>
      <c r="E436" s="177">
        <v>3</v>
      </c>
      <c r="F436" s="177" t="s">
        <v>135</v>
      </c>
      <c r="G436" s="177" t="s">
        <v>141</v>
      </c>
      <c r="H436" s="177" t="s">
        <v>142</v>
      </c>
    </row>
    <row r="437" spans="1:8" x14ac:dyDescent="0.2">
      <c r="A437" s="177" t="s">
        <v>161</v>
      </c>
      <c r="B437" s="177" t="s">
        <v>547</v>
      </c>
      <c r="C437" s="177" t="s">
        <v>445</v>
      </c>
      <c r="D437" s="177">
        <v>2</v>
      </c>
      <c r="E437" s="177">
        <v>3</v>
      </c>
      <c r="F437" s="177" t="s">
        <v>135</v>
      </c>
      <c r="G437" s="177" t="s">
        <v>142</v>
      </c>
      <c r="H437" s="177" t="s">
        <v>142</v>
      </c>
    </row>
    <row r="438" spans="1:8" x14ac:dyDescent="0.2">
      <c r="A438" s="177" t="s">
        <v>161</v>
      </c>
      <c r="B438" s="177" t="s">
        <v>547</v>
      </c>
      <c r="C438" s="177" t="s">
        <v>584</v>
      </c>
      <c r="D438" s="177">
        <v>3</v>
      </c>
      <c r="E438" s="177">
        <v>3</v>
      </c>
      <c r="F438" s="177" t="s">
        <v>135</v>
      </c>
      <c r="G438" s="177" t="s">
        <v>141</v>
      </c>
      <c r="H438" s="177" t="s">
        <v>142</v>
      </c>
    </row>
    <row r="439" spans="1:8" x14ac:dyDescent="0.2">
      <c r="A439" s="177" t="s">
        <v>161</v>
      </c>
      <c r="B439" s="177" t="s">
        <v>547</v>
      </c>
      <c r="C439" s="177" t="s">
        <v>585</v>
      </c>
      <c r="D439" s="177">
        <v>3</v>
      </c>
      <c r="E439" s="177">
        <v>2</v>
      </c>
      <c r="F439" s="177" t="s">
        <v>135</v>
      </c>
      <c r="G439" s="177" t="s">
        <v>141</v>
      </c>
      <c r="H439" s="177" t="s">
        <v>142</v>
      </c>
    </row>
    <row r="440" spans="1:8" x14ac:dyDescent="0.2">
      <c r="A440" s="177" t="s">
        <v>161</v>
      </c>
      <c r="B440" s="177" t="s">
        <v>547</v>
      </c>
      <c r="C440" s="177" t="s">
        <v>586</v>
      </c>
      <c r="D440" s="177">
        <v>3</v>
      </c>
      <c r="E440" s="177">
        <v>2</v>
      </c>
      <c r="F440" s="177" t="s">
        <v>135</v>
      </c>
      <c r="G440" s="177" t="s">
        <v>141</v>
      </c>
      <c r="H440" s="177" t="s">
        <v>142</v>
      </c>
    </row>
    <row r="441" spans="1:8" x14ac:dyDescent="0.2">
      <c r="A441" s="177" t="s">
        <v>161</v>
      </c>
      <c r="B441" s="177" t="s">
        <v>547</v>
      </c>
      <c r="C441" s="177" t="s">
        <v>448</v>
      </c>
      <c r="D441" s="177">
        <v>2</v>
      </c>
      <c r="E441" s="177">
        <v>3</v>
      </c>
      <c r="F441" s="177" t="s">
        <v>135</v>
      </c>
      <c r="G441" s="177" t="s">
        <v>142</v>
      </c>
      <c r="H441" s="177" t="s">
        <v>142</v>
      </c>
    </row>
    <row r="442" spans="1:8" x14ac:dyDescent="0.2">
      <c r="A442" s="177" t="s">
        <v>161</v>
      </c>
      <c r="B442" s="177" t="s">
        <v>547</v>
      </c>
      <c r="C442" s="177" t="s">
        <v>587</v>
      </c>
      <c r="D442" s="177">
        <v>3</v>
      </c>
      <c r="E442" s="177">
        <v>3</v>
      </c>
      <c r="F442" s="177" t="s">
        <v>135</v>
      </c>
      <c r="G442" s="177" t="s">
        <v>141</v>
      </c>
      <c r="H442" s="177" t="s">
        <v>142</v>
      </c>
    </row>
    <row r="443" spans="1:8" x14ac:dyDescent="0.2">
      <c r="A443" s="177" t="s">
        <v>161</v>
      </c>
      <c r="B443" s="177" t="s">
        <v>547</v>
      </c>
      <c r="C443" s="177" t="s">
        <v>588</v>
      </c>
      <c r="D443" s="177">
        <v>3</v>
      </c>
      <c r="E443" s="177">
        <v>2</v>
      </c>
      <c r="F443" s="177" t="s">
        <v>135</v>
      </c>
      <c r="G443" s="177" t="s">
        <v>141</v>
      </c>
      <c r="H443" s="177" t="s">
        <v>142</v>
      </c>
    </row>
    <row r="444" spans="1:8" x14ac:dyDescent="0.2">
      <c r="A444" s="177" t="s">
        <v>161</v>
      </c>
      <c r="B444" s="177" t="s">
        <v>547</v>
      </c>
      <c r="C444" s="177" t="s">
        <v>589</v>
      </c>
      <c r="D444" s="177">
        <v>2</v>
      </c>
      <c r="E444" s="177">
        <v>4</v>
      </c>
      <c r="F444" s="177" t="s">
        <v>135</v>
      </c>
      <c r="G444" s="177" t="s">
        <v>142</v>
      </c>
      <c r="H444" s="177" t="s">
        <v>142</v>
      </c>
    </row>
    <row r="445" spans="1:8" x14ac:dyDescent="0.2">
      <c r="A445" s="177" t="s">
        <v>161</v>
      </c>
      <c r="B445" s="177" t="s">
        <v>547</v>
      </c>
      <c r="C445" s="177" t="s">
        <v>196</v>
      </c>
      <c r="D445" s="177">
        <v>2</v>
      </c>
      <c r="E445" s="177">
        <v>3</v>
      </c>
      <c r="F445" s="177" t="s">
        <v>135</v>
      </c>
      <c r="G445" s="177" t="s">
        <v>142</v>
      </c>
      <c r="H445" s="177" t="s">
        <v>142</v>
      </c>
    </row>
    <row r="446" spans="1:8" x14ac:dyDescent="0.2">
      <c r="A446" s="177" t="s">
        <v>161</v>
      </c>
      <c r="B446" s="177" t="s">
        <v>547</v>
      </c>
      <c r="C446" s="177" t="s">
        <v>590</v>
      </c>
      <c r="D446" s="177">
        <v>2</v>
      </c>
      <c r="E446" s="177">
        <v>4</v>
      </c>
      <c r="F446" s="177" t="s">
        <v>135</v>
      </c>
      <c r="G446" s="177" t="s">
        <v>142</v>
      </c>
      <c r="H446" s="177" t="s">
        <v>142</v>
      </c>
    </row>
    <row r="447" spans="1:8" x14ac:dyDescent="0.2">
      <c r="A447" s="177" t="s">
        <v>161</v>
      </c>
      <c r="B447" s="177" t="s">
        <v>547</v>
      </c>
      <c r="C447" s="177" t="s">
        <v>591</v>
      </c>
      <c r="D447" s="177">
        <v>2</v>
      </c>
      <c r="E447" s="177">
        <v>3</v>
      </c>
      <c r="F447" s="177" t="s">
        <v>135</v>
      </c>
      <c r="G447" s="177" t="s">
        <v>142</v>
      </c>
      <c r="H447" s="177" t="s">
        <v>142</v>
      </c>
    </row>
    <row r="448" spans="1:8" x14ac:dyDescent="0.2">
      <c r="A448" s="177" t="s">
        <v>161</v>
      </c>
      <c r="B448" s="177" t="s">
        <v>547</v>
      </c>
      <c r="C448" s="177" t="s">
        <v>198</v>
      </c>
      <c r="D448" s="177">
        <v>2</v>
      </c>
      <c r="E448" s="177">
        <v>4</v>
      </c>
      <c r="F448" s="177" t="s">
        <v>135</v>
      </c>
      <c r="G448" s="177" t="s">
        <v>142</v>
      </c>
      <c r="H448" s="177" t="s">
        <v>142</v>
      </c>
    </row>
    <row r="449" spans="1:8" x14ac:dyDescent="0.2">
      <c r="A449" s="177" t="s">
        <v>161</v>
      </c>
      <c r="B449" s="177" t="s">
        <v>547</v>
      </c>
      <c r="C449" s="177" t="s">
        <v>330</v>
      </c>
      <c r="D449" s="177">
        <v>1</v>
      </c>
      <c r="E449" s="177">
        <v>3</v>
      </c>
      <c r="F449" s="177" t="s">
        <v>135</v>
      </c>
      <c r="G449" s="177" t="s">
        <v>142</v>
      </c>
      <c r="H449" s="177" t="s">
        <v>142</v>
      </c>
    </row>
    <row r="450" spans="1:8" x14ac:dyDescent="0.2">
      <c r="A450" s="177" t="s">
        <v>161</v>
      </c>
      <c r="B450" s="177" t="s">
        <v>547</v>
      </c>
      <c r="C450" s="177" t="s">
        <v>592</v>
      </c>
      <c r="D450" s="177">
        <v>2</v>
      </c>
      <c r="E450" s="177">
        <v>4</v>
      </c>
      <c r="F450" s="177" t="s">
        <v>135</v>
      </c>
      <c r="G450" s="177" t="s">
        <v>142</v>
      </c>
      <c r="H450" s="177" t="s">
        <v>142</v>
      </c>
    </row>
    <row r="451" spans="1:8" x14ac:dyDescent="0.2">
      <c r="A451" s="177" t="s">
        <v>161</v>
      </c>
      <c r="B451" s="177" t="s">
        <v>547</v>
      </c>
      <c r="C451" s="177" t="s">
        <v>593</v>
      </c>
      <c r="D451" s="177">
        <v>3</v>
      </c>
      <c r="E451" s="177">
        <v>3</v>
      </c>
      <c r="F451" s="177" t="s">
        <v>135</v>
      </c>
      <c r="G451" s="177" t="s">
        <v>142</v>
      </c>
      <c r="H451" s="177" t="s">
        <v>142</v>
      </c>
    </row>
    <row r="452" spans="1:8" x14ac:dyDescent="0.2">
      <c r="A452" s="177" t="s">
        <v>161</v>
      </c>
      <c r="B452" s="177" t="s">
        <v>547</v>
      </c>
      <c r="C452" s="177" t="s">
        <v>594</v>
      </c>
      <c r="D452" s="177">
        <v>3</v>
      </c>
      <c r="E452" s="177">
        <v>2</v>
      </c>
      <c r="F452" s="177" t="s">
        <v>135</v>
      </c>
      <c r="G452" s="177" t="s">
        <v>141</v>
      </c>
      <c r="H452" s="177" t="s">
        <v>142</v>
      </c>
    </row>
    <row r="453" spans="1:8" x14ac:dyDescent="0.2">
      <c r="A453" s="177" t="s">
        <v>161</v>
      </c>
      <c r="B453" s="177" t="s">
        <v>547</v>
      </c>
      <c r="C453" s="177" t="s">
        <v>595</v>
      </c>
      <c r="D453" s="177">
        <v>3</v>
      </c>
      <c r="E453" s="177">
        <v>4</v>
      </c>
      <c r="F453" s="177" t="s">
        <v>135</v>
      </c>
      <c r="G453" s="177" t="s">
        <v>142</v>
      </c>
      <c r="H453" s="177" t="s">
        <v>142</v>
      </c>
    </row>
    <row r="454" spans="1:8" x14ac:dyDescent="0.2">
      <c r="A454" s="177" t="s">
        <v>161</v>
      </c>
      <c r="B454" s="177" t="s">
        <v>547</v>
      </c>
      <c r="C454" s="177" t="s">
        <v>596</v>
      </c>
      <c r="D454" s="177">
        <v>3</v>
      </c>
      <c r="E454" s="177">
        <v>2</v>
      </c>
      <c r="F454" s="177" t="s">
        <v>135</v>
      </c>
      <c r="G454" s="177" t="s">
        <v>141</v>
      </c>
      <c r="H454" s="177" t="s">
        <v>142</v>
      </c>
    </row>
    <row r="455" spans="1:8" x14ac:dyDescent="0.2">
      <c r="A455" s="177" t="s">
        <v>161</v>
      </c>
      <c r="B455" s="177" t="s">
        <v>547</v>
      </c>
      <c r="C455" s="177" t="s">
        <v>202</v>
      </c>
      <c r="D455" s="177">
        <v>2</v>
      </c>
      <c r="E455" s="177">
        <v>3</v>
      </c>
      <c r="F455" s="177" t="s">
        <v>135</v>
      </c>
      <c r="G455" s="177" t="s">
        <v>142</v>
      </c>
      <c r="H455" s="177" t="s">
        <v>142</v>
      </c>
    </row>
    <row r="456" spans="1:8" x14ac:dyDescent="0.2">
      <c r="A456" s="177" t="s">
        <v>161</v>
      </c>
      <c r="B456" s="177" t="s">
        <v>547</v>
      </c>
      <c r="C456" s="177" t="s">
        <v>597</v>
      </c>
      <c r="D456" s="177">
        <v>1</v>
      </c>
      <c r="E456" s="177">
        <v>3</v>
      </c>
      <c r="F456" s="177" t="s">
        <v>135</v>
      </c>
      <c r="G456" s="177" t="s">
        <v>142</v>
      </c>
      <c r="H456" s="177" t="s">
        <v>142</v>
      </c>
    </row>
    <row r="457" spans="1:8" x14ac:dyDescent="0.2">
      <c r="A457" s="177" t="s">
        <v>161</v>
      </c>
      <c r="B457" s="177" t="s">
        <v>547</v>
      </c>
      <c r="C457" s="177" t="s">
        <v>598</v>
      </c>
      <c r="D457" s="177">
        <v>2</v>
      </c>
      <c r="E457" s="177">
        <v>4</v>
      </c>
      <c r="F457" s="177" t="s">
        <v>135</v>
      </c>
      <c r="G457" s="177" t="s">
        <v>142</v>
      </c>
      <c r="H457" s="177" t="s">
        <v>142</v>
      </c>
    </row>
    <row r="458" spans="1:8" x14ac:dyDescent="0.2">
      <c r="A458" s="177" t="s">
        <v>161</v>
      </c>
      <c r="B458" s="177" t="s">
        <v>547</v>
      </c>
      <c r="C458" s="177" t="s">
        <v>599</v>
      </c>
      <c r="D458" s="177">
        <v>2</v>
      </c>
      <c r="E458" s="177">
        <v>4</v>
      </c>
      <c r="F458" s="177" t="s">
        <v>135</v>
      </c>
      <c r="G458" s="177" t="s">
        <v>142</v>
      </c>
      <c r="H458" s="177" t="s">
        <v>142</v>
      </c>
    </row>
    <row r="459" spans="1:8" x14ac:dyDescent="0.2">
      <c r="A459" s="177" t="s">
        <v>161</v>
      </c>
      <c r="B459" s="177" t="s">
        <v>547</v>
      </c>
      <c r="C459" s="177" t="s">
        <v>600</v>
      </c>
      <c r="D459" s="177">
        <v>3</v>
      </c>
      <c r="E459" s="177">
        <v>3</v>
      </c>
      <c r="F459" s="177" t="s">
        <v>135</v>
      </c>
      <c r="G459" s="177" t="s">
        <v>142</v>
      </c>
      <c r="H459" s="177" t="s">
        <v>142</v>
      </c>
    </row>
    <row r="460" spans="1:8" x14ac:dyDescent="0.2">
      <c r="A460" s="177" t="s">
        <v>161</v>
      </c>
      <c r="B460" s="177" t="s">
        <v>547</v>
      </c>
      <c r="C460" s="177" t="s">
        <v>601</v>
      </c>
      <c r="D460" s="177">
        <v>2</v>
      </c>
      <c r="E460" s="177">
        <v>3</v>
      </c>
      <c r="F460" s="177" t="s">
        <v>135</v>
      </c>
      <c r="G460" s="177" t="s">
        <v>142</v>
      </c>
      <c r="H460" s="177" t="s">
        <v>142</v>
      </c>
    </row>
    <row r="461" spans="1:8" x14ac:dyDescent="0.2">
      <c r="A461" s="177" t="s">
        <v>161</v>
      </c>
      <c r="B461" s="177" t="s">
        <v>547</v>
      </c>
      <c r="C461" s="177" t="s">
        <v>602</v>
      </c>
      <c r="D461" s="177">
        <v>2</v>
      </c>
      <c r="E461" s="177">
        <v>3</v>
      </c>
      <c r="F461" s="177" t="s">
        <v>135</v>
      </c>
      <c r="G461" s="177" t="s">
        <v>142</v>
      </c>
      <c r="H461" s="177" t="s">
        <v>142</v>
      </c>
    </row>
    <row r="462" spans="1:8" x14ac:dyDescent="0.2">
      <c r="A462" s="177" t="s">
        <v>161</v>
      </c>
      <c r="B462" s="177" t="s">
        <v>547</v>
      </c>
      <c r="C462" s="177" t="s">
        <v>603</v>
      </c>
      <c r="D462" s="177">
        <v>2</v>
      </c>
      <c r="E462" s="177">
        <v>3</v>
      </c>
      <c r="F462" s="177" t="s">
        <v>135</v>
      </c>
      <c r="G462" s="177" t="s">
        <v>142</v>
      </c>
      <c r="H462" s="177" t="s">
        <v>142</v>
      </c>
    </row>
    <row r="463" spans="1:8" x14ac:dyDescent="0.2">
      <c r="A463" s="177" t="s">
        <v>161</v>
      </c>
      <c r="B463" s="177" t="s">
        <v>547</v>
      </c>
      <c r="C463" s="177" t="s">
        <v>604</v>
      </c>
      <c r="D463" s="177">
        <v>2</v>
      </c>
      <c r="E463" s="177">
        <v>3</v>
      </c>
      <c r="F463" s="177" t="s">
        <v>135</v>
      </c>
      <c r="G463" s="177" t="s">
        <v>142</v>
      </c>
      <c r="H463" s="177" t="s">
        <v>142</v>
      </c>
    </row>
    <row r="464" spans="1:8" x14ac:dyDescent="0.2">
      <c r="A464" s="177" t="s">
        <v>161</v>
      </c>
      <c r="B464" s="177" t="s">
        <v>547</v>
      </c>
      <c r="C464" s="177" t="s">
        <v>206</v>
      </c>
      <c r="D464" s="177">
        <v>2</v>
      </c>
      <c r="E464" s="177">
        <v>3</v>
      </c>
      <c r="F464" s="177" t="s">
        <v>135</v>
      </c>
      <c r="G464" s="177" t="s">
        <v>142</v>
      </c>
      <c r="H464" s="177" t="s">
        <v>142</v>
      </c>
    </row>
    <row r="465" spans="1:8" x14ac:dyDescent="0.2">
      <c r="A465" s="177" t="s">
        <v>161</v>
      </c>
      <c r="B465" s="177" t="s">
        <v>547</v>
      </c>
      <c r="C465" s="177" t="s">
        <v>208</v>
      </c>
      <c r="D465" s="177">
        <v>3</v>
      </c>
      <c r="E465" s="177">
        <v>3</v>
      </c>
      <c r="F465" s="177" t="s">
        <v>135</v>
      </c>
      <c r="G465" s="177" t="s">
        <v>141</v>
      </c>
      <c r="H465" s="177" t="s">
        <v>142</v>
      </c>
    </row>
    <row r="466" spans="1:8" x14ac:dyDescent="0.2">
      <c r="A466" s="177" t="s">
        <v>161</v>
      </c>
      <c r="B466" s="177" t="s">
        <v>547</v>
      </c>
      <c r="C466" s="177" t="s">
        <v>605</v>
      </c>
      <c r="D466" s="177">
        <v>3</v>
      </c>
      <c r="E466" s="177">
        <v>3</v>
      </c>
      <c r="F466" s="177" t="s">
        <v>135</v>
      </c>
      <c r="G466" s="177" t="s">
        <v>141</v>
      </c>
      <c r="H466" s="177" t="s">
        <v>142</v>
      </c>
    </row>
    <row r="467" spans="1:8" x14ac:dyDescent="0.2">
      <c r="A467" s="177" t="s">
        <v>161</v>
      </c>
      <c r="B467" s="177" t="s">
        <v>547</v>
      </c>
      <c r="C467" s="177" t="s">
        <v>210</v>
      </c>
      <c r="D467" s="177">
        <v>2</v>
      </c>
      <c r="E467" s="177">
        <v>3</v>
      </c>
      <c r="F467" s="177" t="s">
        <v>135</v>
      </c>
      <c r="G467" s="177" t="s">
        <v>142</v>
      </c>
      <c r="H467" s="177" t="s">
        <v>142</v>
      </c>
    </row>
    <row r="468" spans="1:8" x14ac:dyDescent="0.2">
      <c r="A468" s="177" t="s">
        <v>161</v>
      </c>
      <c r="B468" s="177" t="s">
        <v>547</v>
      </c>
      <c r="C468" s="177" t="s">
        <v>606</v>
      </c>
      <c r="D468" s="177">
        <v>2</v>
      </c>
      <c r="E468" s="177">
        <v>3</v>
      </c>
      <c r="F468" s="177" t="s">
        <v>135</v>
      </c>
      <c r="G468" s="177" t="s">
        <v>142</v>
      </c>
      <c r="H468" s="177" t="s">
        <v>142</v>
      </c>
    </row>
    <row r="469" spans="1:8" x14ac:dyDescent="0.2">
      <c r="A469" s="177" t="s">
        <v>161</v>
      </c>
      <c r="B469" s="177" t="s">
        <v>547</v>
      </c>
      <c r="C469" s="177" t="s">
        <v>607</v>
      </c>
      <c r="D469" s="177">
        <v>3</v>
      </c>
      <c r="E469" s="177">
        <v>2</v>
      </c>
      <c r="F469" s="177" t="s">
        <v>135</v>
      </c>
      <c r="G469" s="177" t="s">
        <v>141</v>
      </c>
      <c r="H469" s="177" t="s">
        <v>142</v>
      </c>
    </row>
    <row r="470" spans="1:8" x14ac:dyDescent="0.2">
      <c r="A470" s="177" t="s">
        <v>161</v>
      </c>
      <c r="B470" s="177" t="s">
        <v>547</v>
      </c>
      <c r="C470" s="177" t="s">
        <v>212</v>
      </c>
      <c r="D470" s="177">
        <v>3</v>
      </c>
      <c r="E470" s="177">
        <v>3</v>
      </c>
      <c r="F470" s="177" t="s">
        <v>135</v>
      </c>
      <c r="G470" s="177" t="s">
        <v>142</v>
      </c>
      <c r="H470" s="177" t="s">
        <v>142</v>
      </c>
    </row>
    <row r="471" spans="1:8" x14ac:dyDescent="0.2">
      <c r="A471" s="177" t="s">
        <v>161</v>
      </c>
      <c r="B471" s="177" t="s">
        <v>547</v>
      </c>
      <c r="C471" s="177" t="s">
        <v>608</v>
      </c>
      <c r="D471" s="177">
        <v>3</v>
      </c>
      <c r="E471" s="177">
        <v>3</v>
      </c>
      <c r="F471" s="177" t="s">
        <v>135</v>
      </c>
      <c r="G471" s="177" t="s">
        <v>141</v>
      </c>
      <c r="H471" s="177" t="s">
        <v>142</v>
      </c>
    </row>
    <row r="472" spans="1:8" x14ac:dyDescent="0.2">
      <c r="A472" s="177" t="s">
        <v>161</v>
      </c>
      <c r="B472" s="177" t="s">
        <v>547</v>
      </c>
      <c r="C472" s="177" t="s">
        <v>338</v>
      </c>
      <c r="D472" s="177">
        <v>3</v>
      </c>
      <c r="E472" s="177">
        <v>3</v>
      </c>
      <c r="F472" s="177" t="s">
        <v>135</v>
      </c>
      <c r="G472" s="177" t="s">
        <v>141</v>
      </c>
      <c r="H472" s="177" t="s">
        <v>142</v>
      </c>
    </row>
    <row r="473" spans="1:8" x14ac:dyDescent="0.2">
      <c r="A473" s="177" t="s">
        <v>161</v>
      </c>
      <c r="B473" s="177" t="s">
        <v>547</v>
      </c>
      <c r="C473" s="177" t="s">
        <v>609</v>
      </c>
      <c r="D473" s="177">
        <v>3</v>
      </c>
      <c r="E473" s="177">
        <v>3</v>
      </c>
      <c r="F473" s="177" t="s">
        <v>135</v>
      </c>
      <c r="G473" s="177" t="s">
        <v>142</v>
      </c>
      <c r="H473" s="177" t="s">
        <v>142</v>
      </c>
    </row>
    <row r="474" spans="1:8" x14ac:dyDescent="0.2">
      <c r="A474" s="177" t="s">
        <v>161</v>
      </c>
      <c r="B474" s="177" t="s">
        <v>547</v>
      </c>
      <c r="C474" s="177" t="s">
        <v>214</v>
      </c>
      <c r="D474" s="177">
        <v>2</v>
      </c>
      <c r="E474" s="177">
        <v>3</v>
      </c>
      <c r="F474" s="177" t="s">
        <v>135</v>
      </c>
      <c r="G474" s="177" t="s">
        <v>142</v>
      </c>
      <c r="H474" s="177" t="s">
        <v>142</v>
      </c>
    </row>
    <row r="475" spans="1:8" x14ac:dyDescent="0.2">
      <c r="A475" s="177" t="s">
        <v>161</v>
      </c>
      <c r="B475" s="177" t="s">
        <v>547</v>
      </c>
      <c r="C475" s="177" t="s">
        <v>610</v>
      </c>
      <c r="D475" s="177">
        <v>3</v>
      </c>
      <c r="E475" s="177">
        <v>2</v>
      </c>
      <c r="F475" s="177" t="s">
        <v>135</v>
      </c>
      <c r="G475" s="177" t="s">
        <v>141</v>
      </c>
      <c r="H475" s="177" t="s">
        <v>142</v>
      </c>
    </row>
    <row r="476" spans="1:8" x14ac:dyDescent="0.2">
      <c r="A476" s="177" t="s">
        <v>161</v>
      </c>
      <c r="B476" s="177" t="s">
        <v>547</v>
      </c>
      <c r="C476" s="177" t="s">
        <v>611</v>
      </c>
      <c r="D476" s="177">
        <v>3</v>
      </c>
      <c r="E476" s="177">
        <v>3</v>
      </c>
      <c r="F476" s="177" t="s">
        <v>135</v>
      </c>
      <c r="G476" s="177" t="s">
        <v>141</v>
      </c>
      <c r="H476" s="177" t="s">
        <v>142</v>
      </c>
    </row>
    <row r="477" spans="1:8" x14ac:dyDescent="0.2">
      <c r="A477" s="177" t="s">
        <v>161</v>
      </c>
      <c r="B477" s="177" t="s">
        <v>547</v>
      </c>
      <c r="C477" s="177" t="s">
        <v>220</v>
      </c>
      <c r="D477" s="177">
        <v>3</v>
      </c>
      <c r="E477" s="177">
        <v>3</v>
      </c>
      <c r="F477" s="177" t="s">
        <v>135</v>
      </c>
      <c r="G477" s="177" t="s">
        <v>141</v>
      </c>
      <c r="H477" s="177" t="s">
        <v>142</v>
      </c>
    </row>
    <row r="478" spans="1:8" x14ac:dyDescent="0.2">
      <c r="A478" s="177" t="s">
        <v>161</v>
      </c>
      <c r="B478" s="177" t="s">
        <v>547</v>
      </c>
      <c r="C478" s="177" t="s">
        <v>525</v>
      </c>
      <c r="D478" s="177">
        <v>3</v>
      </c>
      <c r="E478" s="177">
        <v>2</v>
      </c>
      <c r="F478" s="177" t="s">
        <v>135</v>
      </c>
      <c r="G478" s="177" t="s">
        <v>141</v>
      </c>
      <c r="H478" s="177" t="s">
        <v>142</v>
      </c>
    </row>
    <row r="479" spans="1:8" x14ac:dyDescent="0.2">
      <c r="A479" s="177" t="s">
        <v>161</v>
      </c>
      <c r="B479" s="177" t="s">
        <v>547</v>
      </c>
      <c r="C479" s="177" t="s">
        <v>340</v>
      </c>
      <c r="D479" s="177">
        <v>3</v>
      </c>
      <c r="E479" s="177">
        <v>3</v>
      </c>
      <c r="F479" s="177" t="s">
        <v>135</v>
      </c>
      <c r="G479" s="177" t="s">
        <v>142</v>
      </c>
      <c r="H479" s="177" t="s">
        <v>142</v>
      </c>
    </row>
    <row r="480" spans="1:8" x14ac:dyDescent="0.2">
      <c r="A480" s="177" t="s">
        <v>161</v>
      </c>
      <c r="B480" s="177" t="s">
        <v>547</v>
      </c>
      <c r="C480" s="177" t="s">
        <v>612</v>
      </c>
      <c r="D480" s="177">
        <v>3</v>
      </c>
      <c r="E480" s="177">
        <v>2</v>
      </c>
      <c r="F480" s="177" t="s">
        <v>135</v>
      </c>
      <c r="G480" s="177" t="s">
        <v>141</v>
      </c>
      <c r="H480" s="177" t="s">
        <v>142</v>
      </c>
    </row>
    <row r="481" spans="1:8" x14ac:dyDescent="0.2">
      <c r="A481" s="177" t="s">
        <v>161</v>
      </c>
      <c r="B481" s="177" t="s">
        <v>547</v>
      </c>
      <c r="C481" s="177" t="s">
        <v>224</v>
      </c>
      <c r="D481" s="177">
        <v>3</v>
      </c>
      <c r="E481" s="177">
        <v>2</v>
      </c>
      <c r="F481" s="177" t="s">
        <v>135</v>
      </c>
      <c r="G481" s="177" t="s">
        <v>141</v>
      </c>
      <c r="H481" s="177" t="s">
        <v>142</v>
      </c>
    </row>
    <row r="482" spans="1:8" x14ac:dyDescent="0.2">
      <c r="A482" s="177" t="s">
        <v>161</v>
      </c>
      <c r="B482" s="177" t="s">
        <v>547</v>
      </c>
      <c r="C482" s="177" t="s">
        <v>613</v>
      </c>
      <c r="D482" s="177">
        <v>2</v>
      </c>
      <c r="E482" s="177">
        <v>4</v>
      </c>
      <c r="F482" s="177" t="s">
        <v>135</v>
      </c>
      <c r="G482" s="177" t="s">
        <v>142</v>
      </c>
      <c r="H482" s="177" t="s">
        <v>142</v>
      </c>
    </row>
    <row r="483" spans="1:8" x14ac:dyDescent="0.2">
      <c r="A483" s="177" t="s">
        <v>161</v>
      </c>
      <c r="B483" s="177" t="s">
        <v>547</v>
      </c>
      <c r="C483" s="177" t="s">
        <v>226</v>
      </c>
      <c r="D483" s="177">
        <v>3</v>
      </c>
      <c r="E483" s="177">
        <v>3</v>
      </c>
      <c r="F483" s="177" t="s">
        <v>135</v>
      </c>
      <c r="G483" s="177" t="s">
        <v>141</v>
      </c>
      <c r="H483" s="177" t="s">
        <v>142</v>
      </c>
    </row>
    <row r="484" spans="1:8" x14ac:dyDescent="0.2">
      <c r="A484" s="177" t="s">
        <v>161</v>
      </c>
      <c r="B484" s="177" t="s">
        <v>547</v>
      </c>
      <c r="C484" s="177" t="s">
        <v>228</v>
      </c>
      <c r="D484" s="177">
        <v>2</v>
      </c>
      <c r="E484" s="177">
        <v>3</v>
      </c>
      <c r="F484" s="177" t="s">
        <v>135</v>
      </c>
      <c r="G484" s="177" t="s">
        <v>142</v>
      </c>
      <c r="H484" s="177" t="s">
        <v>142</v>
      </c>
    </row>
    <row r="485" spans="1:8" x14ac:dyDescent="0.2">
      <c r="A485" s="177" t="s">
        <v>161</v>
      </c>
      <c r="B485" s="177" t="s">
        <v>547</v>
      </c>
      <c r="C485" s="177" t="s">
        <v>232</v>
      </c>
      <c r="D485" s="177">
        <v>3</v>
      </c>
      <c r="E485" s="177">
        <v>3</v>
      </c>
      <c r="F485" s="177" t="s">
        <v>135</v>
      </c>
      <c r="G485" s="177" t="s">
        <v>141</v>
      </c>
      <c r="H485" s="177" t="s">
        <v>142</v>
      </c>
    </row>
    <row r="486" spans="1:8" x14ac:dyDescent="0.2">
      <c r="A486" s="177" t="s">
        <v>161</v>
      </c>
      <c r="B486" s="177" t="s">
        <v>547</v>
      </c>
      <c r="C486" s="177" t="s">
        <v>614</v>
      </c>
      <c r="D486" s="177">
        <v>3</v>
      </c>
      <c r="E486" s="177">
        <v>3</v>
      </c>
      <c r="F486" s="177" t="s">
        <v>135</v>
      </c>
      <c r="G486" s="177" t="s">
        <v>142</v>
      </c>
      <c r="H486" s="177" t="s">
        <v>142</v>
      </c>
    </row>
    <row r="487" spans="1:8" x14ac:dyDescent="0.2">
      <c r="A487" s="177" t="s">
        <v>161</v>
      </c>
      <c r="B487" s="177" t="s">
        <v>547</v>
      </c>
      <c r="C487" s="177" t="s">
        <v>615</v>
      </c>
      <c r="D487" s="177">
        <v>3</v>
      </c>
      <c r="E487" s="177">
        <v>2</v>
      </c>
      <c r="F487" s="177" t="s">
        <v>135</v>
      </c>
      <c r="G487" s="177" t="s">
        <v>141</v>
      </c>
      <c r="H487" s="177" t="s">
        <v>142</v>
      </c>
    </row>
    <row r="488" spans="1:8" x14ac:dyDescent="0.2">
      <c r="A488" s="177" t="s">
        <v>161</v>
      </c>
      <c r="B488" s="177" t="s">
        <v>547</v>
      </c>
      <c r="C488" s="177" t="s">
        <v>616</v>
      </c>
      <c r="D488" s="177">
        <v>2</v>
      </c>
      <c r="E488" s="177">
        <v>3</v>
      </c>
      <c r="F488" s="177" t="s">
        <v>135</v>
      </c>
      <c r="G488" s="177" t="s">
        <v>142</v>
      </c>
      <c r="H488" s="177" t="s">
        <v>142</v>
      </c>
    </row>
    <row r="489" spans="1:8" x14ac:dyDescent="0.2">
      <c r="A489" s="177" t="s">
        <v>161</v>
      </c>
      <c r="B489" s="177" t="s">
        <v>547</v>
      </c>
      <c r="C489" s="177" t="s">
        <v>344</v>
      </c>
      <c r="D489" s="177">
        <v>3</v>
      </c>
      <c r="E489" s="177">
        <v>2</v>
      </c>
      <c r="F489" s="177" t="s">
        <v>135</v>
      </c>
      <c r="G489" s="177" t="s">
        <v>141</v>
      </c>
      <c r="H489" s="177" t="s">
        <v>142</v>
      </c>
    </row>
    <row r="490" spans="1:8" x14ac:dyDescent="0.2">
      <c r="A490" s="177" t="s">
        <v>161</v>
      </c>
      <c r="B490" s="177" t="s">
        <v>547</v>
      </c>
      <c r="C490" s="177" t="s">
        <v>617</v>
      </c>
      <c r="D490" s="177">
        <v>3</v>
      </c>
      <c r="E490" s="177">
        <v>2</v>
      </c>
      <c r="F490" s="177" t="s">
        <v>135</v>
      </c>
      <c r="G490" s="177" t="s">
        <v>141</v>
      </c>
      <c r="H490" s="177" t="s">
        <v>142</v>
      </c>
    </row>
    <row r="491" spans="1:8" x14ac:dyDescent="0.2">
      <c r="A491" s="177" t="s">
        <v>161</v>
      </c>
      <c r="B491" s="177" t="s">
        <v>547</v>
      </c>
      <c r="C491" s="177" t="s">
        <v>238</v>
      </c>
      <c r="D491" s="177">
        <v>2</v>
      </c>
      <c r="E491" s="177">
        <v>3</v>
      </c>
      <c r="F491" s="177" t="s">
        <v>135</v>
      </c>
      <c r="G491" s="177" t="s">
        <v>142</v>
      </c>
      <c r="H491" s="177" t="s">
        <v>142</v>
      </c>
    </row>
    <row r="492" spans="1:8" x14ac:dyDescent="0.2">
      <c r="A492" s="177" t="s">
        <v>161</v>
      </c>
      <c r="B492" s="177" t="s">
        <v>547</v>
      </c>
      <c r="C492" s="177" t="s">
        <v>240</v>
      </c>
      <c r="D492" s="177">
        <v>3</v>
      </c>
      <c r="E492" s="177">
        <v>3</v>
      </c>
      <c r="F492" s="177" t="s">
        <v>135</v>
      </c>
      <c r="G492" s="177" t="s">
        <v>141</v>
      </c>
      <c r="H492" s="177" t="s">
        <v>142</v>
      </c>
    </row>
    <row r="493" spans="1:8" x14ac:dyDescent="0.2">
      <c r="A493" s="177" t="s">
        <v>161</v>
      </c>
      <c r="B493" s="177" t="s">
        <v>547</v>
      </c>
      <c r="C493" s="177" t="s">
        <v>242</v>
      </c>
      <c r="D493" s="177">
        <v>2</v>
      </c>
      <c r="E493" s="177">
        <v>3</v>
      </c>
      <c r="F493" s="177" t="s">
        <v>135</v>
      </c>
      <c r="G493" s="177" t="s">
        <v>142</v>
      </c>
      <c r="H493" s="177" t="s">
        <v>142</v>
      </c>
    </row>
    <row r="494" spans="1:8" x14ac:dyDescent="0.2">
      <c r="A494" s="177" t="s">
        <v>161</v>
      </c>
      <c r="B494" s="177" t="s">
        <v>547</v>
      </c>
      <c r="C494" s="177" t="s">
        <v>618</v>
      </c>
      <c r="D494" s="177">
        <v>3</v>
      </c>
      <c r="E494" s="177">
        <v>4</v>
      </c>
      <c r="F494" s="177" t="s">
        <v>135</v>
      </c>
      <c r="G494" s="177" t="s">
        <v>142</v>
      </c>
      <c r="H494" s="177" t="s">
        <v>142</v>
      </c>
    </row>
    <row r="495" spans="1:8" x14ac:dyDescent="0.2">
      <c r="A495" s="177" t="s">
        <v>161</v>
      </c>
      <c r="B495" s="177" t="s">
        <v>547</v>
      </c>
      <c r="C495" s="177" t="s">
        <v>619</v>
      </c>
      <c r="D495" s="177">
        <v>3</v>
      </c>
      <c r="E495" s="177">
        <v>3</v>
      </c>
      <c r="F495" s="177" t="s">
        <v>135</v>
      </c>
      <c r="G495" s="177" t="s">
        <v>142</v>
      </c>
      <c r="H495" s="177" t="s">
        <v>142</v>
      </c>
    </row>
    <row r="496" spans="1:8" x14ac:dyDescent="0.2">
      <c r="A496" s="177" t="s">
        <v>161</v>
      </c>
      <c r="B496" s="177" t="s">
        <v>547</v>
      </c>
      <c r="C496" s="177" t="s">
        <v>347</v>
      </c>
      <c r="D496" s="177">
        <v>2</v>
      </c>
      <c r="E496" s="177">
        <v>3</v>
      </c>
      <c r="F496" s="177" t="s">
        <v>135</v>
      </c>
      <c r="G496" s="177" t="s">
        <v>142</v>
      </c>
      <c r="H496" s="177" t="s">
        <v>142</v>
      </c>
    </row>
    <row r="497" spans="1:8" x14ac:dyDescent="0.2">
      <c r="A497" s="177" t="s">
        <v>161</v>
      </c>
      <c r="B497" s="177" t="s">
        <v>547</v>
      </c>
      <c r="C497" s="177" t="s">
        <v>620</v>
      </c>
      <c r="D497" s="177">
        <v>2</v>
      </c>
      <c r="E497" s="177">
        <v>3</v>
      </c>
      <c r="F497" s="177" t="s">
        <v>135</v>
      </c>
      <c r="G497" s="177" t="s">
        <v>142</v>
      </c>
      <c r="H497" s="177" t="s">
        <v>142</v>
      </c>
    </row>
    <row r="498" spans="1:8" x14ac:dyDescent="0.2">
      <c r="A498" s="177" t="s">
        <v>161</v>
      </c>
      <c r="B498" s="177" t="s">
        <v>547</v>
      </c>
      <c r="C498" s="177" t="s">
        <v>621</v>
      </c>
      <c r="D498" s="177">
        <v>2</v>
      </c>
      <c r="E498" s="177">
        <v>3</v>
      </c>
      <c r="F498" s="177" t="s">
        <v>135</v>
      </c>
      <c r="G498" s="177" t="s">
        <v>142</v>
      </c>
      <c r="H498" s="177" t="s">
        <v>142</v>
      </c>
    </row>
    <row r="499" spans="1:8" x14ac:dyDescent="0.2">
      <c r="A499" s="177" t="s">
        <v>161</v>
      </c>
      <c r="B499" s="177" t="s">
        <v>547</v>
      </c>
      <c r="C499" s="177" t="s">
        <v>622</v>
      </c>
      <c r="D499" s="177">
        <v>2</v>
      </c>
      <c r="E499" s="177">
        <v>3</v>
      </c>
      <c r="F499" s="177" t="s">
        <v>135</v>
      </c>
      <c r="G499" s="177" t="s">
        <v>142</v>
      </c>
      <c r="H499" s="177" t="s">
        <v>142</v>
      </c>
    </row>
    <row r="500" spans="1:8" x14ac:dyDescent="0.2">
      <c r="A500" s="177" t="s">
        <v>161</v>
      </c>
      <c r="B500" s="177" t="s">
        <v>547</v>
      </c>
      <c r="C500" s="177" t="s">
        <v>623</v>
      </c>
      <c r="D500" s="177">
        <v>3</v>
      </c>
      <c r="E500" s="177">
        <v>3</v>
      </c>
      <c r="F500" s="177" t="s">
        <v>135</v>
      </c>
      <c r="G500" s="177" t="s">
        <v>141</v>
      </c>
      <c r="H500" s="177" t="s">
        <v>142</v>
      </c>
    </row>
    <row r="501" spans="1:8" x14ac:dyDescent="0.2">
      <c r="A501" s="177" t="s">
        <v>161</v>
      </c>
      <c r="B501" s="177" t="s">
        <v>547</v>
      </c>
      <c r="C501" s="177" t="s">
        <v>246</v>
      </c>
      <c r="D501" s="177">
        <v>2</v>
      </c>
      <c r="E501" s="177">
        <v>4</v>
      </c>
      <c r="F501" s="177" t="s">
        <v>135</v>
      </c>
      <c r="G501" s="177" t="s">
        <v>142</v>
      </c>
      <c r="H501" s="177" t="s">
        <v>142</v>
      </c>
    </row>
    <row r="502" spans="1:8" x14ac:dyDescent="0.2">
      <c r="A502" s="177" t="s">
        <v>161</v>
      </c>
      <c r="B502" s="177" t="s">
        <v>547</v>
      </c>
      <c r="C502" s="177" t="s">
        <v>624</v>
      </c>
      <c r="D502" s="177">
        <v>3</v>
      </c>
      <c r="E502" s="177">
        <v>2</v>
      </c>
      <c r="F502" s="177" t="s">
        <v>135</v>
      </c>
      <c r="G502" s="177" t="s">
        <v>141</v>
      </c>
      <c r="H502" s="177" t="s">
        <v>142</v>
      </c>
    </row>
    <row r="503" spans="1:8" x14ac:dyDescent="0.2">
      <c r="A503" s="177" t="s">
        <v>161</v>
      </c>
      <c r="B503" s="177" t="s">
        <v>547</v>
      </c>
      <c r="C503" s="177" t="s">
        <v>248</v>
      </c>
      <c r="D503" s="177">
        <v>2</v>
      </c>
      <c r="E503" s="177">
        <v>3</v>
      </c>
      <c r="F503" s="177" t="s">
        <v>135</v>
      </c>
      <c r="G503" s="177" t="s">
        <v>142</v>
      </c>
      <c r="H503" s="177" t="s">
        <v>142</v>
      </c>
    </row>
    <row r="504" spans="1:8" x14ac:dyDescent="0.2">
      <c r="A504" s="177" t="s">
        <v>161</v>
      </c>
      <c r="B504" s="177" t="s">
        <v>547</v>
      </c>
      <c r="C504" s="177" t="s">
        <v>351</v>
      </c>
      <c r="D504" s="177">
        <v>3</v>
      </c>
      <c r="E504" s="177">
        <v>3</v>
      </c>
      <c r="F504" s="177" t="s">
        <v>135</v>
      </c>
      <c r="G504" s="177" t="s">
        <v>142</v>
      </c>
      <c r="H504" s="177" t="s">
        <v>142</v>
      </c>
    </row>
    <row r="505" spans="1:8" x14ac:dyDescent="0.2">
      <c r="A505" s="177" t="s">
        <v>161</v>
      </c>
      <c r="B505" s="177" t="s">
        <v>547</v>
      </c>
      <c r="C505" s="177" t="s">
        <v>354</v>
      </c>
      <c r="D505" s="177">
        <v>3</v>
      </c>
      <c r="E505" s="177">
        <v>3</v>
      </c>
      <c r="F505" s="177" t="s">
        <v>135</v>
      </c>
      <c r="G505" s="177" t="s">
        <v>141</v>
      </c>
      <c r="H505" s="177" t="s">
        <v>142</v>
      </c>
    </row>
    <row r="506" spans="1:8" x14ac:dyDescent="0.2">
      <c r="A506" s="177" t="s">
        <v>161</v>
      </c>
      <c r="B506" s="177" t="s">
        <v>547</v>
      </c>
      <c r="C506" s="177" t="s">
        <v>536</v>
      </c>
      <c r="D506" s="177">
        <v>3</v>
      </c>
      <c r="E506" s="177">
        <v>3</v>
      </c>
      <c r="F506" s="177" t="s">
        <v>135</v>
      </c>
      <c r="G506" s="177" t="s">
        <v>142</v>
      </c>
      <c r="H506" s="177" t="s">
        <v>142</v>
      </c>
    </row>
    <row r="507" spans="1:8" x14ac:dyDescent="0.2">
      <c r="A507" s="177" t="s">
        <v>161</v>
      </c>
      <c r="B507" s="177" t="s">
        <v>547</v>
      </c>
      <c r="C507" s="177" t="s">
        <v>625</v>
      </c>
      <c r="D507" s="177">
        <v>3</v>
      </c>
      <c r="E507" s="177">
        <v>3</v>
      </c>
      <c r="F507" s="177" t="s">
        <v>135</v>
      </c>
      <c r="G507" s="177" t="s">
        <v>141</v>
      </c>
      <c r="H507" s="177" t="s">
        <v>142</v>
      </c>
    </row>
    <row r="508" spans="1:8" x14ac:dyDescent="0.2">
      <c r="A508" s="177" t="s">
        <v>161</v>
      </c>
      <c r="B508" s="177" t="s">
        <v>547</v>
      </c>
      <c r="C508" s="177" t="s">
        <v>626</v>
      </c>
      <c r="D508" s="177">
        <v>2</v>
      </c>
      <c r="E508" s="177">
        <v>4</v>
      </c>
      <c r="F508" s="177" t="s">
        <v>135</v>
      </c>
      <c r="G508" s="177" t="s">
        <v>142</v>
      </c>
      <c r="H508" s="177" t="s">
        <v>142</v>
      </c>
    </row>
    <row r="509" spans="1:8" x14ac:dyDescent="0.2">
      <c r="A509" s="177" t="s">
        <v>161</v>
      </c>
      <c r="B509" s="177" t="s">
        <v>547</v>
      </c>
      <c r="C509" s="177" t="s">
        <v>250</v>
      </c>
      <c r="D509" s="177">
        <v>3</v>
      </c>
      <c r="E509" s="177">
        <v>3</v>
      </c>
      <c r="F509" s="177" t="s">
        <v>135</v>
      </c>
      <c r="G509" s="177" t="s">
        <v>141</v>
      </c>
      <c r="H509" s="177" t="s">
        <v>142</v>
      </c>
    </row>
    <row r="510" spans="1:8" x14ac:dyDescent="0.2">
      <c r="A510" s="177" t="s">
        <v>161</v>
      </c>
      <c r="B510" s="177" t="s">
        <v>547</v>
      </c>
      <c r="C510" s="177" t="s">
        <v>627</v>
      </c>
      <c r="D510" s="177">
        <v>2</v>
      </c>
      <c r="E510" s="177">
        <v>3</v>
      </c>
      <c r="F510" s="177" t="s">
        <v>135</v>
      </c>
      <c r="G510" s="177" t="s">
        <v>142</v>
      </c>
      <c r="H510" s="177" t="s">
        <v>142</v>
      </c>
    </row>
    <row r="511" spans="1:8" x14ac:dyDescent="0.2">
      <c r="A511" s="177" t="s">
        <v>161</v>
      </c>
      <c r="B511" s="177" t="s">
        <v>547</v>
      </c>
      <c r="C511" s="177" t="s">
        <v>628</v>
      </c>
      <c r="D511" s="177">
        <v>2</v>
      </c>
      <c r="E511" s="177">
        <v>3</v>
      </c>
      <c r="F511" s="177" t="s">
        <v>135</v>
      </c>
      <c r="G511" s="177" t="s">
        <v>142</v>
      </c>
      <c r="H511" s="177" t="s">
        <v>142</v>
      </c>
    </row>
    <row r="512" spans="1:8" x14ac:dyDescent="0.2">
      <c r="A512" s="177" t="s">
        <v>161</v>
      </c>
      <c r="B512" s="177" t="s">
        <v>547</v>
      </c>
      <c r="C512" s="177" t="s">
        <v>629</v>
      </c>
      <c r="D512" s="177">
        <v>3</v>
      </c>
      <c r="E512" s="177">
        <v>3</v>
      </c>
      <c r="F512" s="177" t="s">
        <v>135</v>
      </c>
      <c r="G512" s="177" t="s">
        <v>141</v>
      </c>
      <c r="H512" s="177" t="s">
        <v>142</v>
      </c>
    </row>
    <row r="513" spans="1:8" x14ac:dyDescent="0.2">
      <c r="A513" s="177" t="s">
        <v>161</v>
      </c>
      <c r="B513" s="177" t="s">
        <v>547</v>
      </c>
      <c r="C513" s="177" t="s">
        <v>630</v>
      </c>
      <c r="D513" s="177">
        <v>3</v>
      </c>
      <c r="E513" s="177">
        <v>3</v>
      </c>
      <c r="F513" s="177" t="s">
        <v>135</v>
      </c>
      <c r="G513" s="177" t="s">
        <v>141</v>
      </c>
      <c r="H513" s="177" t="s">
        <v>142</v>
      </c>
    </row>
    <row r="514" spans="1:8" x14ac:dyDescent="0.2">
      <c r="A514" s="177" t="s">
        <v>161</v>
      </c>
      <c r="B514" s="177" t="s">
        <v>547</v>
      </c>
      <c r="C514" s="177" t="s">
        <v>541</v>
      </c>
      <c r="D514" s="177">
        <v>3</v>
      </c>
      <c r="E514" s="177">
        <v>2</v>
      </c>
      <c r="F514" s="177" t="s">
        <v>135</v>
      </c>
      <c r="G514" s="177" t="s">
        <v>141</v>
      </c>
      <c r="H514" s="177" t="s">
        <v>142</v>
      </c>
    </row>
    <row r="515" spans="1:8" x14ac:dyDescent="0.2">
      <c r="A515" s="177" t="s">
        <v>161</v>
      </c>
      <c r="B515" s="177" t="s">
        <v>547</v>
      </c>
      <c r="C515" s="177" t="s">
        <v>631</v>
      </c>
      <c r="D515" s="177">
        <v>2</v>
      </c>
      <c r="E515" s="177">
        <v>3</v>
      </c>
      <c r="F515" s="177" t="s">
        <v>135</v>
      </c>
      <c r="G515" s="177" t="s">
        <v>142</v>
      </c>
      <c r="H515" s="177" t="s">
        <v>142</v>
      </c>
    </row>
    <row r="516" spans="1:8" x14ac:dyDescent="0.2">
      <c r="A516" s="177" t="s">
        <v>161</v>
      </c>
      <c r="B516" s="177" t="s">
        <v>547</v>
      </c>
      <c r="C516" s="177" t="s">
        <v>632</v>
      </c>
      <c r="D516" s="177">
        <v>2</v>
      </c>
      <c r="E516" s="177">
        <v>4</v>
      </c>
      <c r="F516" s="177" t="s">
        <v>135</v>
      </c>
      <c r="G516" s="177" t="s">
        <v>142</v>
      </c>
      <c r="H516" s="177" t="s">
        <v>142</v>
      </c>
    </row>
    <row r="517" spans="1:8" x14ac:dyDescent="0.2">
      <c r="A517" s="177" t="s">
        <v>161</v>
      </c>
      <c r="B517" s="177" t="s">
        <v>547</v>
      </c>
      <c r="C517" s="177" t="s">
        <v>633</v>
      </c>
      <c r="D517" s="177">
        <v>3</v>
      </c>
      <c r="E517" s="177">
        <v>3</v>
      </c>
      <c r="F517" s="177" t="s">
        <v>135</v>
      </c>
      <c r="G517" s="177" t="s">
        <v>141</v>
      </c>
      <c r="H517" s="177" t="s">
        <v>142</v>
      </c>
    </row>
    <row r="518" spans="1:8" x14ac:dyDescent="0.2">
      <c r="A518" s="177" t="s">
        <v>161</v>
      </c>
      <c r="B518" s="177" t="s">
        <v>547</v>
      </c>
      <c r="C518" s="177" t="s">
        <v>255</v>
      </c>
      <c r="D518" s="177">
        <v>3</v>
      </c>
      <c r="E518" s="177">
        <v>3</v>
      </c>
      <c r="F518" s="177" t="s">
        <v>135</v>
      </c>
      <c r="G518" s="177" t="s">
        <v>141</v>
      </c>
      <c r="H518" s="177" t="s">
        <v>142</v>
      </c>
    </row>
    <row r="519" spans="1:8" x14ac:dyDescent="0.2">
      <c r="A519" s="177" t="s">
        <v>161</v>
      </c>
      <c r="B519" s="177" t="s">
        <v>547</v>
      </c>
      <c r="C519" s="177" t="s">
        <v>634</v>
      </c>
      <c r="D519" s="177">
        <v>2</v>
      </c>
      <c r="E519" s="177">
        <v>3</v>
      </c>
      <c r="F519" s="177" t="s">
        <v>135</v>
      </c>
      <c r="G519" s="177" t="s">
        <v>142</v>
      </c>
      <c r="H519" s="177" t="s">
        <v>142</v>
      </c>
    </row>
    <row r="520" spans="1:8" x14ac:dyDescent="0.2">
      <c r="A520" s="177" t="s">
        <v>161</v>
      </c>
      <c r="B520" s="177" t="s">
        <v>547</v>
      </c>
      <c r="C520" s="177" t="s">
        <v>635</v>
      </c>
      <c r="D520" s="177">
        <v>3</v>
      </c>
      <c r="E520" s="177">
        <v>3</v>
      </c>
      <c r="F520" s="177" t="s">
        <v>135</v>
      </c>
      <c r="G520" s="177" t="s">
        <v>142</v>
      </c>
      <c r="H520" s="177" t="s">
        <v>142</v>
      </c>
    </row>
    <row r="521" spans="1:8" x14ac:dyDescent="0.2">
      <c r="A521" s="177" t="s">
        <v>161</v>
      </c>
      <c r="B521" s="177" t="s">
        <v>547</v>
      </c>
      <c r="C521" s="177" t="s">
        <v>636</v>
      </c>
      <c r="D521" s="177">
        <v>3</v>
      </c>
      <c r="E521" s="177">
        <v>2</v>
      </c>
      <c r="F521" s="177" t="s">
        <v>135</v>
      </c>
      <c r="G521" s="177" t="s">
        <v>141</v>
      </c>
      <c r="H521" s="177" t="s">
        <v>142</v>
      </c>
    </row>
    <row r="522" spans="1:8" x14ac:dyDescent="0.2">
      <c r="A522" s="177" t="s">
        <v>161</v>
      </c>
      <c r="B522" s="177" t="s">
        <v>547</v>
      </c>
      <c r="C522" s="177" t="s">
        <v>543</v>
      </c>
      <c r="D522" s="177">
        <v>3</v>
      </c>
      <c r="E522" s="177">
        <v>3</v>
      </c>
      <c r="F522" s="177" t="s">
        <v>135</v>
      </c>
      <c r="G522" s="177" t="s">
        <v>141</v>
      </c>
      <c r="H522" s="177" t="s">
        <v>142</v>
      </c>
    </row>
    <row r="523" spans="1:8" x14ac:dyDescent="0.2">
      <c r="A523" s="177" t="s">
        <v>161</v>
      </c>
      <c r="B523" s="177" t="s">
        <v>547</v>
      </c>
      <c r="C523" s="177" t="s">
        <v>637</v>
      </c>
      <c r="D523" s="177">
        <v>3</v>
      </c>
      <c r="E523" s="177">
        <v>3</v>
      </c>
      <c r="F523" s="177" t="s">
        <v>135</v>
      </c>
      <c r="G523" s="177" t="s">
        <v>141</v>
      </c>
      <c r="H523" s="177" t="s">
        <v>142</v>
      </c>
    </row>
    <row r="524" spans="1:8" x14ac:dyDescent="0.2">
      <c r="A524" s="177" t="s">
        <v>161</v>
      </c>
      <c r="B524" s="177" t="s">
        <v>547</v>
      </c>
      <c r="C524" s="177" t="s">
        <v>638</v>
      </c>
      <c r="D524" s="177">
        <v>3</v>
      </c>
      <c r="E524" s="177">
        <v>3</v>
      </c>
      <c r="F524" s="177" t="s">
        <v>135</v>
      </c>
      <c r="G524" s="177" t="s">
        <v>141</v>
      </c>
      <c r="H524" s="177" t="s">
        <v>142</v>
      </c>
    </row>
    <row r="525" spans="1:8" x14ac:dyDescent="0.2">
      <c r="A525" s="177" t="s">
        <v>161</v>
      </c>
      <c r="B525" s="177" t="s">
        <v>547</v>
      </c>
      <c r="C525" s="177" t="s">
        <v>639</v>
      </c>
      <c r="D525" s="177">
        <v>3</v>
      </c>
      <c r="E525" s="177">
        <v>2</v>
      </c>
      <c r="F525" s="177" t="s">
        <v>135</v>
      </c>
      <c r="G525" s="177" t="s">
        <v>141</v>
      </c>
      <c r="H525" s="177" t="s">
        <v>142</v>
      </c>
    </row>
    <row r="526" spans="1:8" x14ac:dyDescent="0.2">
      <c r="A526" s="177" t="s">
        <v>161</v>
      </c>
      <c r="B526" s="177" t="s">
        <v>547</v>
      </c>
      <c r="C526" s="177" t="s">
        <v>640</v>
      </c>
      <c r="D526" s="177">
        <v>3</v>
      </c>
      <c r="E526" s="177">
        <v>3</v>
      </c>
      <c r="F526" s="177" t="s">
        <v>135</v>
      </c>
      <c r="G526" s="177" t="s">
        <v>141</v>
      </c>
      <c r="H526" s="177" t="s">
        <v>142</v>
      </c>
    </row>
    <row r="527" spans="1:8" x14ac:dyDescent="0.2">
      <c r="A527" s="177" t="s">
        <v>161</v>
      </c>
      <c r="B527" s="177" t="s">
        <v>547</v>
      </c>
      <c r="C527" s="177" t="s">
        <v>641</v>
      </c>
      <c r="D527" s="177">
        <v>3</v>
      </c>
      <c r="E527" s="177">
        <v>2</v>
      </c>
      <c r="F527" s="177" t="s">
        <v>135</v>
      </c>
      <c r="G527" s="177" t="s">
        <v>141</v>
      </c>
      <c r="H527" s="177" t="s">
        <v>142</v>
      </c>
    </row>
    <row r="528" spans="1:8" x14ac:dyDescent="0.2">
      <c r="A528" s="177" t="s">
        <v>161</v>
      </c>
      <c r="B528" s="177" t="s">
        <v>547</v>
      </c>
      <c r="C528" s="177" t="s">
        <v>642</v>
      </c>
      <c r="D528" s="177">
        <v>2</v>
      </c>
      <c r="E528" s="177">
        <v>4</v>
      </c>
      <c r="F528" s="177" t="s">
        <v>135</v>
      </c>
      <c r="G528" s="177" t="s">
        <v>142</v>
      </c>
      <c r="H528" s="177" t="s">
        <v>142</v>
      </c>
    </row>
    <row r="529" spans="1:8" x14ac:dyDescent="0.2">
      <c r="A529" s="177" t="s">
        <v>161</v>
      </c>
      <c r="B529" s="177" t="s">
        <v>547</v>
      </c>
      <c r="C529" s="177" t="s">
        <v>643</v>
      </c>
      <c r="D529" s="177">
        <v>3</v>
      </c>
      <c r="E529" s="177">
        <v>3</v>
      </c>
      <c r="F529" s="177" t="s">
        <v>135</v>
      </c>
      <c r="G529" s="177" t="s">
        <v>141</v>
      </c>
      <c r="H529" s="177" t="s">
        <v>142</v>
      </c>
    </row>
    <row r="530" spans="1:8" x14ac:dyDescent="0.2">
      <c r="A530" s="177" t="s">
        <v>161</v>
      </c>
      <c r="B530" s="177" t="s">
        <v>547</v>
      </c>
      <c r="C530" s="177" t="s">
        <v>644</v>
      </c>
      <c r="D530" s="177">
        <v>2</v>
      </c>
      <c r="E530" s="177">
        <v>3</v>
      </c>
      <c r="F530" s="177" t="s">
        <v>135</v>
      </c>
      <c r="G530" s="177" t="s">
        <v>142</v>
      </c>
      <c r="H530" s="177" t="s">
        <v>142</v>
      </c>
    </row>
    <row r="531" spans="1:8" x14ac:dyDescent="0.2">
      <c r="A531" s="177" t="s">
        <v>161</v>
      </c>
      <c r="B531" s="177" t="s">
        <v>547</v>
      </c>
      <c r="C531" s="177" t="s">
        <v>645</v>
      </c>
      <c r="D531" s="177">
        <v>3</v>
      </c>
      <c r="E531" s="177">
        <v>3</v>
      </c>
      <c r="F531" s="177" t="s">
        <v>135</v>
      </c>
      <c r="G531" s="177" t="s">
        <v>141</v>
      </c>
      <c r="H531" s="177" t="s">
        <v>142</v>
      </c>
    </row>
    <row r="532" spans="1:8" x14ac:dyDescent="0.2">
      <c r="A532" s="177" t="s">
        <v>161</v>
      </c>
      <c r="B532" s="177" t="s">
        <v>547</v>
      </c>
      <c r="C532" s="177" t="s">
        <v>646</v>
      </c>
      <c r="D532" s="177">
        <v>3</v>
      </c>
      <c r="E532" s="177">
        <v>3</v>
      </c>
      <c r="F532" s="177" t="s">
        <v>135</v>
      </c>
      <c r="G532" s="177" t="s">
        <v>141</v>
      </c>
      <c r="H532" s="177" t="s">
        <v>142</v>
      </c>
    </row>
    <row r="533" spans="1:8" x14ac:dyDescent="0.2">
      <c r="A533" s="177" t="s">
        <v>161</v>
      </c>
      <c r="B533" s="177" t="s">
        <v>547</v>
      </c>
      <c r="C533" s="177" t="s">
        <v>363</v>
      </c>
      <c r="D533" s="177">
        <v>2</v>
      </c>
      <c r="E533" s="177">
        <v>4</v>
      </c>
      <c r="F533" s="177" t="s">
        <v>135</v>
      </c>
      <c r="G533" s="177" t="s">
        <v>142</v>
      </c>
      <c r="H533" s="177" t="s">
        <v>142</v>
      </c>
    </row>
    <row r="534" spans="1:8" x14ac:dyDescent="0.2">
      <c r="A534" s="177" t="s">
        <v>161</v>
      </c>
      <c r="B534" s="177" t="s">
        <v>547</v>
      </c>
      <c r="C534" s="177" t="s">
        <v>647</v>
      </c>
      <c r="D534" s="177">
        <v>2</v>
      </c>
      <c r="E534" s="177">
        <v>3</v>
      </c>
      <c r="F534" s="177" t="s">
        <v>135</v>
      </c>
      <c r="G534" s="177" t="s">
        <v>142</v>
      </c>
      <c r="H534" s="177" t="s">
        <v>142</v>
      </c>
    </row>
    <row r="535" spans="1:8" x14ac:dyDescent="0.2">
      <c r="A535" s="177" t="s">
        <v>161</v>
      </c>
      <c r="B535" s="177" t="s">
        <v>547</v>
      </c>
      <c r="C535" s="177" t="s">
        <v>259</v>
      </c>
      <c r="D535" s="177">
        <v>2</v>
      </c>
      <c r="E535" s="177">
        <v>4</v>
      </c>
      <c r="F535" s="177" t="s">
        <v>135</v>
      </c>
      <c r="G535" s="177" t="s">
        <v>142</v>
      </c>
      <c r="H535" s="177" t="s">
        <v>142</v>
      </c>
    </row>
    <row r="536" spans="1:8" x14ac:dyDescent="0.2">
      <c r="A536" s="177" t="s">
        <v>161</v>
      </c>
      <c r="B536" s="177" t="s">
        <v>547</v>
      </c>
      <c r="C536" s="177" t="s">
        <v>546</v>
      </c>
      <c r="D536" s="177">
        <v>2</v>
      </c>
      <c r="E536" s="177">
        <v>3</v>
      </c>
      <c r="F536" s="177" t="s">
        <v>135</v>
      </c>
      <c r="G536" s="177" t="s">
        <v>142</v>
      </c>
      <c r="H536" s="177" t="s">
        <v>142</v>
      </c>
    </row>
    <row r="537" spans="1:8" x14ac:dyDescent="0.2">
      <c r="A537" s="177" t="s">
        <v>161</v>
      </c>
      <c r="B537" s="177" t="s">
        <v>547</v>
      </c>
      <c r="C537" s="177" t="s">
        <v>648</v>
      </c>
      <c r="D537" s="177">
        <v>3</v>
      </c>
      <c r="E537" s="177">
        <v>2</v>
      </c>
      <c r="F537" s="177" t="s">
        <v>135</v>
      </c>
      <c r="G537" s="177" t="s">
        <v>141</v>
      </c>
      <c r="H537" s="177" t="s">
        <v>142</v>
      </c>
    </row>
    <row r="538" spans="1:8" x14ac:dyDescent="0.2">
      <c r="A538" s="177" t="s">
        <v>161</v>
      </c>
      <c r="B538" s="177" t="s">
        <v>547</v>
      </c>
      <c r="C538" s="177" t="s">
        <v>649</v>
      </c>
      <c r="D538" s="177">
        <v>3</v>
      </c>
      <c r="E538" s="177">
        <v>3</v>
      </c>
      <c r="F538" s="177" t="s">
        <v>135</v>
      </c>
      <c r="G538" s="177" t="s">
        <v>142</v>
      </c>
      <c r="H538" s="177" t="s">
        <v>142</v>
      </c>
    </row>
    <row r="539" spans="1:8" x14ac:dyDescent="0.2">
      <c r="A539" s="177" t="s">
        <v>161</v>
      </c>
      <c r="B539" s="177" t="s">
        <v>547</v>
      </c>
      <c r="C539" s="177" t="s">
        <v>260</v>
      </c>
      <c r="D539" s="177">
        <v>3</v>
      </c>
      <c r="E539" s="177">
        <v>3</v>
      </c>
      <c r="F539" s="177" t="s">
        <v>135</v>
      </c>
      <c r="G539" s="177" t="s">
        <v>142</v>
      </c>
      <c r="H539" s="177" t="s">
        <v>142</v>
      </c>
    </row>
    <row r="540" spans="1:8" x14ac:dyDescent="0.2">
      <c r="A540" s="177" t="s">
        <v>161</v>
      </c>
      <c r="B540" s="177" t="s">
        <v>547</v>
      </c>
      <c r="C540" s="177" t="s">
        <v>650</v>
      </c>
      <c r="D540" s="177">
        <v>3</v>
      </c>
      <c r="E540" s="177">
        <v>2</v>
      </c>
      <c r="F540" s="177" t="s">
        <v>135</v>
      </c>
      <c r="G540" s="177" t="s">
        <v>141</v>
      </c>
      <c r="H540" s="177" t="s">
        <v>142</v>
      </c>
    </row>
    <row r="541" spans="1:8" x14ac:dyDescent="0.2">
      <c r="A541" s="177" t="s">
        <v>161</v>
      </c>
      <c r="B541" s="177" t="s">
        <v>547</v>
      </c>
      <c r="C541" s="177" t="s">
        <v>651</v>
      </c>
      <c r="D541" s="177">
        <v>3</v>
      </c>
      <c r="E541" s="177">
        <v>3</v>
      </c>
      <c r="F541" s="177" t="s">
        <v>135</v>
      </c>
      <c r="G541" s="177" t="s">
        <v>141</v>
      </c>
      <c r="H541" s="177" t="s">
        <v>142</v>
      </c>
    </row>
    <row r="542" spans="1:8" x14ac:dyDescent="0.2">
      <c r="A542" s="177" t="s">
        <v>161</v>
      </c>
      <c r="B542" s="177" t="s">
        <v>547</v>
      </c>
      <c r="C542" s="177" t="s">
        <v>652</v>
      </c>
      <c r="D542" s="177">
        <v>3</v>
      </c>
      <c r="E542" s="177">
        <v>3</v>
      </c>
      <c r="F542" s="177" t="s">
        <v>135</v>
      </c>
      <c r="G542" s="177" t="s">
        <v>141</v>
      </c>
      <c r="H542" s="177" t="s">
        <v>142</v>
      </c>
    </row>
    <row r="543" spans="1:8" x14ac:dyDescent="0.2">
      <c r="A543" s="177" t="s">
        <v>161</v>
      </c>
      <c r="B543" s="177" t="s">
        <v>547</v>
      </c>
      <c r="C543" s="177" t="s">
        <v>365</v>
      </c>
      <c r="D543" s="177">
        <v>2</v>
      </c>
      <c r="E543" s="177">
        <v>4</v>
      </c>
      <c r="F543" s="177" t="s">
        <v>135</v>
      </c>
      <c r="G543" s="177" t="s">
        <v>142</v>
      </c>
      <c r="H543" s="177" t="s">
        <v>142</v>
      </c>
    </row>
    <row r="544" spans="1:8" x14ac:dyDescent="0.2">
      <c r="A544" s="177" t="s">
        <v>161</v>
      </c>
      <c r="B544" s="177" t="s">
        <v>547</v>
      </c>
      <c r="C544" s="177" t="s">
        <v>653</v>
      </c>
      <c r="D544" s="177">
        <v>2</v>
      </c>
      <c r="E544" s="177">
        <v>4</v>
      </c>
      <c r="F544" s="177" t="s">
        <v>135</v>
      </c>
      <c r="G544" s="177" t="s">
        <v>142</v>
      </c>
      <c r="H544" s="177" t="s">
        <v>142</v>
      </c>
    </row>
    <row r="545" spans="1:8" x14ac:dyDescent="0.2">
      <c r="A545" s="177" t="s">
        <v>161</v>
      </c>
      <c r="B545" s="177" t="s">
        <v>547</v>
      </c>
      <c r="C545" s="177" t="s">
        <v>261</v>
      </c>
      <c r="D545" s="177">
        <v>3</v>
      </c>
      <c r="E545" s="177">
        <v>3</v>
      </c>
      <c r="F545" s="177" t="s">
        <v>135</v>
      </c>
      <c r="G545" s="177" t="s">
        <v>141</v>
      </c>
      <c r="H545" s="177" t="s">
        <v>142</v>
      </c>
    </row>
    <row r="546" spans="1:8" x14ac:dyDescent="0.2">
      <c r="A546" s="177" t="s">
        <v>161</v>
      </c>
      <c r="B546" s="177" t="s">
        <v>547</v>
      </c>
      <c r="C546" s="177" t="s">
        <v>654</v>
      </c>
      <c r="D546" s="177">
        <v>3</v>
      </c>
      <c r="E546" s="177">
        <v>3</v>
      </c>
      <c r="F546" s="177" t="s">
        <v>135</v>
      </c>
      <c r="G546" s="177" t="s">
        <v>142</v>
      </c>
      <c r="H546" s="177" t="s">
        <v>142</v>
      </c>
    </row>
    <row r="547" spans="1:8" x14ac:dyDescent="0.2">
      <c r="A547" s="177" t="s">
        <v>161</v>
      </c>
      <c r="B547" s="177" t="s">
        <v>547</v>
      </c>
      <c r="C547" s="177" t="s">
        <v>655</v>
      </c>
      <c r="D547" s="177">
        <v>3</v>
      </c>
      <c r="E547" s="177">
        <v>3</v>
      </c>
      <c r="F547" s="177" t="s">
        <v>135</v>
      </c>
      <c r="G547" s="177" t="s">
        <v>142</v>
      </c>
      <c r="H547" s="177" t="s">
        <v>142</v>
      </c>
    </row>
    <row r="548" spans="1:8" x14ac:dyDescent="0.2">
      <c r="A548" s="177" t="s">
        <v>161</v>
      </c>
      <c r="B548" s="177" t="s">
        <v>547</v>
      </c>
      <c r="C548" s="177" t="s">
        <v>656</v>
      </c>
      <c r="D548" s="177">
        <v>3</v>
      </c>
      <c r="E548" s="177">
        <v>3</v>
      </c>
      <c r="F548" s="177" t="s">
        <v>135</v>
      </c>
      <c r="G548" s="177" t="s">
        <v>141</v>
      </c>
      <c r="H548" s="177" t="s">
        <v>142</v>
      </c>
    </row>
    <row r="549" spans="1:8" x14ac:dyDescent="0.2">
      <c r="A549" s="177" t="s">
        <v>245</v>
      </c>
      <c r="B549" s="177"/>
      <c r="C549" s="177" t="s">
        <v>657</v>
      </c>
      <c r="D549" s="177" t="s">
        <v>142</v>
      </c>
      <c r="E549" s="177">
        <v>1</v>
      </c>
      <c r="F549" s="177" t="s">
        <v>135</v>
      </c>
      <c r="G549" s="177" t="s">
        <v>141</v>
      </c>
      <c r="H549" s="177" t="s">
        <v>137</v>
      </c>
    </row>
    <row r="550" spans="1:8" x14ac:dyDescent="0.2">
      <c r="A550" s="177" t="s">
        <v>163</v>
      </c>
      <c r="B550" s="177" t="s">
        <v>658</v>
      </c>
      <c r="C550" s="177" t="s">
        <v>659</v>
      </c>
      <c r="D550" s="177">
        <v>3</v>
      </c>
      <c r="E550" s="177">
        <v>1</v>
      </c>
      <c r="F550" s="177" t="s">
        <v>135</v>
      </c>
      <c r="G550" s="177" t="s">
        <v>141</v>
      </c>
      <c r="H550" s="177" t="s">
        <v>137</v>
      </c>
    </row>
    <row r="551" spans="1:8" x14ac:dyDescent="0.2">
      <c r="A551" s="177" t="s">
        <v>163</v>
      </c>
      <c r="B551" s="177" t="s">
        <v>658</v>
      </c>
      <c r="C551" s="177" t="s">
        <v>660</v>
      </c>
      <c r="D551" s="177">
        <v>3</v>
      </c>
      <c r="E551" s="177">
        <v>1</v>
      </c>
      <c r="F551" s="177" t="s">
        <v>135</v>
      </c>
      <c r="G551" s="177" t="s">
        <v>141</v>
      </c>
      <c r="H551" s="177" t="s">
        <v>137</v>
      </c>
    </row>
    <row r="552" spans="1:8" x14ac:dyDescent="0.2">
      <c r="A552" s="177" t="s">
        <v>163</v>
      </c>
      <c r="B552" s="177" t="s">
        <v>658</v>
      </c>
      <c r="C552" s="177" t="s">
        <v>661</v>
      </c>
      <c r="D552" s="177">
        <v>3</v>
      </c>
      <c r="E552" s="177">
        <v>1</v>
      </c>
      <c r="F552" s="177" t="s">
        <v>135</v>
      </c>
      <c r="G552" s="177" t="s">
        <v>141</v>
      </c>
      <c r="H552" s="177" t="s">
        <v>137</v>
      </c>
    </row>
    <row r="553" spans="1:8" x14ac:dyDescent="0.2">
      <c r="A553" s="177" t="s">
        <v>163</v>
      </c>
      <c r="B553" s="177" t="s">
        <v>658</v>
      </c>
      <c r="C553" s="177" t="s">
        <v>662</v>
      </c>
      <c r="D553" s="177">
        <v>3</v>
      </c>
      <c r="E553" s="177">
        <v>1</v>
      </c>
      <c r="F553" s="177" t="s">
        <v>135</v>
      </c>
      <c r="G553" s="177" t="s">
        <v>141</v>
      </c>
      <c r="H553" s="177" t="s">
        <v>137</v>
      </c>
    </row>
    <row r="554" spans="1:8" x14ac:dyDescent="0.2">
      <c r="A554" s="177" t="s">
        <v>165</v>
      </c>
      <c r="B554" s="177" t="s">
        <v>663</v>
      </c>
      <c r="C554" s="177" t="s">
        <v>664</v>
      </c>
      <c r="D554" s="177">
        <v>2</v>
      </c>
      <c r="E554" s="177">
        <v>5</v>
      </c>
      <c r="F554" s="177" t="s">
        <v>295</v>
      </c>
      <c r="G554" s="177" t="s">
        <v>142</v>
      </c>
      <c r="H554" s="177" t="s">
        <v>142</v>
      </c>
    </row>
    <row r="555" spans="1:8" x14ac:dyDescent="0.2">
      <c r="A555" s="177" t="s">
        <v>165</v>
      </c>
      <c r="B555" s="177" t="s">
        <v>663</v>
      </c>
      <c r="C555" s="177" t="s">
        <v>427</v>
      </c>
      <c r="D555" s="177">
        <v>3</v>
      </c>
      <c r="E555" s="177">
        <v>6</v>
      </c>
      <c r="F555" s="177" t="s">
        <v>295</v>
      </c>
      <c r="G555" s="177" t="s">
        <v>142</v>
      </c>
      <c r="H555" s="177" t="s">
        <v>142</v>
      </c>
    </row>
    <row r="556" spans="1:8" x14ac:dyDescent="0.2">
      <c r="A556" s="177" t="s">
        <v>165</v>
      </c>
      <c r="B556" s="177" t="s">
        <v>663</v>
      </c>
      <c r="C556" s="177" t="s">
        <v>665</v>
      </c>
      <c r="D556" s="177">
        <v>2</v>
      </c>
      <c r="E556" s="177">
        <v>6</v>
      </c>
      <c r="F556" s="177" t="s">
        <v>295</v>
      </c>
      <c r="G556" s="177" t="s">
        <v>142</v>
      </c>
      <c r="H556" s="177" t="s">
        <v>142</v>
      </c>
    </row>
    <row r="557" spans="1:8" x14ac:dyDescent="0.2">
      <c r="A557" s="177" t="s">
        <v>165</v>
      </c>
      <c r="B557" s="177" t="s">
        <v>663</v>
      </c>
      <c r="C557" s="177" t="s">
        <v>666</v>
      </c>
      <c r="D557" s="177">
        <v>2</v>
      </c>
      <c r="E557" s="177">
        <v>6</v>
      </c>
      <c r="F557" s="177" t="s">
        <v>295</v>
      </c>
      <c r="G557" s="177" t="s">
        <v>142</v>
      </c>
      <c r="H557" s="177" t="s">
        <v>142</v>
      </c>
    </row>
    <row r="558" spans="1:8" x14ac:dyDescent="0.2">
      <c r="A558" s="177" t="s">
        <v>165</v>
      </c>
      <c r="B558" s="177" t="s">
        <v>663</v>
      </c>
      <c r="C558" s="177" t="s">
        <v>667</v>
      </c>
      <c r="D558" s="177">
        <v>1</v>
      </c>
      <c r="E558" s="177">
        <v>5</v>
      </c>
      <c r="F558" s="177" t="s">
        <v>295</v>
      </c>
      <c r="G558" s="177" t="s">
        <v>142</v>
      </c>
      <c r="H558" s="177" t="s">
        <v>142</v>
      </c>
    </row>
    <row r="559" spans="1:8" x14ac:dyDescent="0.2">
      <c r="A559" s="177" t="s">
        <v>165</v>
      </c>
      <c r="B559" s="177" t="s">
        <v>663</v>
      </c>
      <c r="C559" s="177" t="s">
        <v>668</v>
      </c>
      <c r="D559" s="177">
        <v>2</v>
      </c>
      <c r="E559" s="177">
        <v>6</v>
      </c>
      <c r="F559" s="177" t="s">
        <v>295</v>
      </c>
      <c r="G559" s="177" t="s">
        <v>142</v>
      </c>
      <c r="H559" s="177" t="s">
        <v>142</v>
      </c>
    </row>
    <row r="560" spans="1:8" x14ac:dyDescent="0.2">
      <c r="A560" s="177" t="s">
        <v>165</v>
      </c>
      <c r="B560" s="177" t="s">
        <v>663</v>
      </c>
      <c r="C560" s="177" t="s">
        <v>669</v>
      </c>
      <c r="D560" s="177">
        <v>1</v>
      </c>
      <c r="E560" s="177">
        <v>6</v>
      </c>
      <c r="F560" s="177" t="s">
        <v>295</v>
      </c>
      <c r="G560" s="177" t="s">
        <v>142</v>
      </c>
      <c r="H560" s="177" t="s">
        <v>142</v>
      </c>
    </row>
    <row r="561" spans="1:8" x14ac:dyDescent="0.2">
      <c r="A561" s="177" t="s">
        <v>165</v>
      </c>
      <c r="B561" s="177" t="s">
        <v>663</v>
      </c>
      <c r="C561" s="177" t="s">
        <v>670</v>
      </c>
      <c r="D561" s="177">
        <v>1</v>
      </c>
      <c r="E561" s="177">
        <v>6</v>
      </c>
      <c r="F561" s="177" t="s">
        <v>295</v>
      </c>
      <c r="G561" s="177" t="s">
        <v>142</v>
      </c>
      <c r="H561" s="177" t="s">
        <v>142</v>
      </c>
    </row>
    <row r="562" spans="1:8" x14ac:dyDescent="0.2">
      <c r="A562" s="177" t="s">
        <v>165</v>
      </c>
      <c r="B562" s="177" t="s">
        <v>663</v>
      </c>
      <c r="C562" s="177" t="s">
        <v>671</v>
      </c>
      <c r="D562" s="177">
        <v>1</v>
      </c>
      <c r="E562" s="177">
        <v>6</v>
      </c>
      <c r="F562" s="177" t="s">
        <v>295</v>
      </c>
      <c r="G562" s="177" t="s">
        <v>142</v>
      </c>
      <c r="H562" s="177" t="s">
        <v>142</v>
      </c>
    </row>
    <row r="563" spans="1:8" x14ac:dyDescent="0.2">
      <c r="A563" s="177" t="s">
        <v>165</v>
      </c>
      <c r="B563" s="177" t="s">
        <v>663</v>
      </c>
      <c r="C563" s="177" t="s">
        <v>672</v>
      </c>
      <c r="D563" s="177">
        <v>2</v>
      </c>
      <c r="E563" s="177">
        <v>6</v>
      </c>
      <c r="F563" s="177" t="s">
        <v>295</v>
      </c>
      <c r="G563" s="177" t="s">
        <v>142</v>
      </c>
      <c r="H563" s="177" t="s">
        <v>142</v>
      </c>
    </row>
    <row r="564" spans="1:8" x14ac:dyDescent="0.2">
      <c r="A564" s="177" t="s">
        <v>165</v>
      </c>
      <c r="B564" s="177" t="s">
        <v>663</v>
      </c>
      <c r="C564" s="177" t="s">
        <v>673</v>
      </c>
      <c r="D564" s="177">
        <v>1</v>
      </c>
      <c r="E564" s="177">
        <v>6</v>
      </c>
      <c r="F564" s="177" t="s">
        <v>295</v>
      </c>
      <c r="G564" s="177" t="s">
        <v>142</v>
      </c>
      <c r="H564" s="177" t="s">
        <v>142</v>
      </c>
    </row>
    <row r="565" spans="1:8" x14ac:dyDescent="0.2">
      <c r="A565" s="177" t="s">
        <v>165</v>
      </c>
      <c r="B565" s="177" t="s">
        <v>663</v>
      </c>
      <c r="C565" s="177" t="s">
        <v>373</v>
      </c>
      <c r="D565" s="177">
        <v>1</v>
      </c>
      <c r="E565" s="177">
        <v>6</v>
      </c>
      <c r="F565" s="177" t="s">
        <v>295</v>
      </c>
      <c r="G565" s="177" t="s">
        <v>142</v>
      </c>
      <c r="H565" s="177" t="s">
        <v>142</v>
      </c>
    </row>
    <row r="566" spans="1:8" x14ac:dyDescent="0.2">
      <c r="A566" s="177" t="s">
        <v>165</v>
      </c>
      <c r="B566" s="177" t="s">
        <v>663</v>
      </c>
      <c r="C566" s="177" t="s">
        <v>674</v>
      </c>
      <c r="D566" s="177">
        <v>1</v>
      </c>
      <c r="E566" s="177">
        <v>6</v>
      </c>
      <c r="F566" s="177" t="s">
        <v>295</v>
      </c>
      <c r="G566" s="177" t="s">
        <v>142</v>
      </c>
      <c r="H566" s="177" t="s">
        <v>142</v>
      </c>
    </row>
    <row r="567" spans="1:8" x14ac:dyDescent="0.2">
      <c r="A567" s="177" t="s">
        <v>165</v>
      </c>
      <c r="B567" s="177" t="s">
        <v>663</v>
      </c>
      <c r="C567" s="177" t="s">
        <v>675</v>
      </c>
      <c r="D567" s="177">
        <v>2</v>
      </c>
      <c r="E567" s="177">
        <v>5</v>
      </c>
      <c r="F567" s="177" t="s">
        <v>295</v>
      </c>
      <c r="G567" s="177" t="s">
        <v>142</v>
      </c>
      <c r="H567" s="177" t="s">
        <v>142</v>
      </c>
    </row>
    <row r="568" spans="1:8" x14ac:dyDescent="0.2">
      <c r="A568" s="177" t="s">
        <v>165</v>
      </c>
      <c r="B568" s="177" t="s">
        <v>663</v>
      </c>
      <c r="C568" s="177" t="s">
        <v>676</v>
      </c>
      <c r="D568" s="177">
        <v>2</v>
      </c>
      <c r="E568" s="177">
        <v>6</v>
      </c>
      <c r="F568" s="177" t="s">
        <v>295</v>
      </c>
      <c r="G568" s="177" t="s">
        <v>142</v>
      </c>
      <c r="H568" s="177" t="s">
        <v>142</v>
      </c>
    </row>
    <row r="569" spans="1:8" x14ac:dyDescent="0.2">
      <c r="A569" s="177" t="s">
        <v>165</v>
      </c>
      <c r="B569" s="177" t="s">
        <v>663</v>
      </c>
      <c r="C569" s="177" t="s">
        <v>677</v>
      </c>
      <c r="D569" s="177">
        <v>2</v>
      </c>
      <c r="E569" s="177">
        <v>5</v>
      </c>
      <c r="F569" s="177" t="s">
        <v>295</v>
      </c>
      <c r="G569" s="177" t="s">
        <v>142</v>
      </c>
      <c r="H569" s="177" t="s">
        <v>142</v>
      </c>
    </row>
    <row r="570" spans="1:8" x14ac:dyDescent="0.2">
      <c r="A570" s="177" t="s">
        <v>165</v>
      </c>
      <c r="B570" s="177" t="s">
        <v>663</v>
      </c>
      <c r="C570" s="177" t="s">
        <v>319</v>
      </c>
      <c r="D570" s="177">
        <v>1</v>
      </c>
      <c r="E570" s="177">
        <v>6</v>
      </c>
      <c r="F570" s="177" t="s">
        <v>295</v>
      </c>
      <c r="G570" s="177" t="s">
        <v>142</v>
      </c>
      <c r="H570" s="177" t="s">
        <v>142</v>
      </c>
    </row>
    <row r="571" spans="1:8" x14ac:dyDescent="0.2">
      <c r="A571" s="177" t="s">
        <v>165</v>
      </c>
      <c r="B571" s="177" t="s">
        <v>663</v>
      </c>
      <c r="C571" s="177" t="s">
        <v>678</v>
      </c>
      <c r="D571" s="177">
        <v>1</v>
      </c>
      <c r="E571" s="177">
        <v>5</v>
      </c>
      <c r="F571" s="177" t="s">
        <v>295</v>
      </c>
      <c r="G571" s="177" t="s">
        <v>142</v>
      </c>
      <c r="H571" s="177" t="s">
        <v>142</v>
      </c>
    </row>
    <row r="572" spans="1:8" x14ac:dyDescent="0.2">
      <c r="A572" s="177" t="s">
        <v>165</v>
      </c>
      <c r="B572" s="177" t="s">
        <v>663</v>
      </c>
      <c r="C572" s="177" t="s">
        <v>441</v>
      </c>
      <c r="D572" s="177">
        <v>1</v>
      </c>
      <c r="E572" s="177">
        <v>6</v>
      </c>
      <c r="F572" s="177" t="s">
        <v>295</v>
      </c>
      <c r="G572" s="177" t="s">
        <v>142</v>
      </c>
      <c r="H572" s="177" t="s">
        <v>142</v>
      </c>
    </row>
    <row r="573" spans="1:8" x14ac:dyDescent="0.2">
      <c r="A573" s="177" t="s">
        <v>165</v>
      </c>
      <c r="B573" s="177" t="s">
        <v>663</v>
      </c>
      <c r="C573" s="177" t="s">
        <v>190</v>
      </c>
      <c r="D573" s="177">
        <v>1</v>
      </c>
      <c r="E573" s="177">
        <v>5</v>
      </c>
      <c r="F573" s="177" t="s">
        <v>295</v>
      </c>
      <c r="G573" s="177" t="s">
        <v>142</v>
      </c>
      <c r="H573" s="177" t="s">
        <v>142</v>
      </c>
    </row>
    <row r="574" spans="1:8" x14ac:dyDescent="0.2">
      <c r="A574" s="177" t="s">
        <v>165</v>
      </c>
      <c r="B574" s="177" t="s">
        <v>663</v>
      </c>
      <c r="C574" s="177" t="s">
        <v>198</v>
      </c>
      <c r="D574" s="177">
        <v>2</v>
      </c>
      <c r="E574" s="177">
        <v>6</v>
      </c>
      <c r="F574" s="177" t="s">
        <v>295</v>
      </c>
      <c r="G574" s="177" t="s">
        <v>142</v>
      </c>
      <c r="H574" s="177" t="s">
        <v>142</v>
      </c>
    </row>
    <row r="575" spans="1:8" x14ac:dyDescent="0.2">
      <c r="A575" s="177" t="s">
        <v>165</v>
      </c>
      <c r="B575" s="177" t="s">
        <v>663</v>
      </c>
      <c r="C575" s="177" t="s">
        <v>449</v>
      </c>
      <c r="D575" s="177">
        <v>1</v>
      </c>
      <c r="E575" s="177">
        <v>6</v>
      </c>
      <c r="F575" s="177" t="s">
        <v>295</v>
      </c>
      <c r="G575" s="177" t="s">
        <v>142</v>
      </c>
      <c r="H575" s="177" t="s">
        <v>142</v>
      </c>
    </row>
    <row r="576" spans="1:8" x14ac:dyDescent="0.2">
      <c r="A576" s="177" t="s">
        <v>165</v>
      </c>
      <c r="B576" s="177" t="s">
        <v>663</v>
      </c>
      <c r="C576" s="177" t="s">
        <v>679</v>
      </c>
      <c r="D576" s="177">
        <v>3</v>
      </c>
      <c r="E576" s="177">
        <v>5</v>
      </c>
      <c r="F576" s="177" t="s">
        <v>295</v>
      </c>
      <c r="G576" s="177" t="s">
        <v>142</v>
      </c>
      <c r="H576" s="177" t="s">
        <v>142</v>
      </c>
    </row>
    <row r="577" spans="1:8" x14ac:dyDescent="0.2">
      <c r="A577" s="177" t="s">
        <v>165</v>
      </c>
      <c r="B577" s="177" t="s">
        <v>663</v>
      </c>
      <c r="C577" s="177" t="s">
        <v>680</v>
      </c>
      <c r="D577" s="177">
        <v>1</v>
      </c>
      <c r="E577" s="177">
        <v>5</v>
      </c>
      <c r="F577" s="177" t="s">
        <v>295</v>
      </c>
      <c r="G577" s="177" t="s">
        <v>142</v>
      </c>
      <c r="H577" s="177" t="s">
        <v>142</v>
      </c>
    </row>
    <row r="578" spans="1:8" x14ac:dyDescent="0.2">
      <c r="A578" s="177" t="s">
        <v>165</v>
      </c>
      <c r="B578" s="177" t="s">
        <v>663</v>
      </c>
      <c r="C578" s="177" t="s">
        <v>681</v>
      </c>
      <c r="D578" s="177">
        <v>1</v>
      </c>
      <c r="E578" s="177">
        <v>5</v>
      </c>
      <c r="F578" s="177" t="s">
        <v>295</v>
      </c>
      <c r="G578" s="177" t="s">
        <v>142</v>
      </c>
      <c r="H578" s="177" t="s">
        <v>142</v>
      </c>
    </row>
    <row r="579" spans="1:8" x14ac:dyDescent="0.2">
      <c r="A579" s="177" t="s">
        <v>165</v>
      </c>
      <c r="B579" s="177" t="s">
        <v>663</v>
      </c>
      <c r="C579" s="177" t="s">
        <v>212</v>
      </c>
      <c r="D579" s="177">
        <v>2</v>
      </c>
      <c r="E579" s="177">
        <v>6</v>
      </c>
      <c r="F579" s="177" t="s">
        <v>295</v>
      </c>
      <c r="G579" s="177" t="s">
        <v>142</v>
      </c>
      <c r="H579" s="177" t="s">
        <v>142</v>
      </c>
    </row>
    <row r="580" spans="1:8" x14ac:dyDescent="0.2">
      <c r="A580" s="177" t="s">
        <v>165</v>
      </c>
      <c r="B580" s="177" t="s">
        <v>663</v>
      </c>
      <c r="C580" s="177" t="s">
        <v>682</v>
      </c>
      <c r="D580" s="177">
        <v>2</v>
      </c>
      <c r="E580" s="177">
        <v>5</v>
      </c>
      <c r="F580" s="177" t="s">
        <v>295</v>
      </c>
      <c r="G580" s="177" t="s">
        <v>142</v>
      </c>
      <c r="H580" s="177" t="s">
        <v>142</v>
      </c>
    </row>
    <row r="581" spans="1:8" x14ac:dyDescent="0.2">
      <c r="A581" s="177" t="s">
        <v>165</v>
      </c>
      <c r="B581" s="177" t="s">
        <v>663</v>
      </c>
      <c r="C581" s="177" t="s">
        <v>683</v>
      </c>
      <c r="D581" s="177">
        <v>1</v>
      </c>
      <c r="E581" s="177">
        <v>5</v>
      </c>
      <c r="F581" s="177" t="s">
        <v>295</v>
      </c>
      <c r="G581" s="177" t="s">
        <v>142</v>
      </c>
      <c r="H581" s="177" t="s">
        <v>142</v>
      </c>
    </row>
    <row r="582" spans="1:8" x14ac:dyDescent="0.2">
      <c r="A582" s="177" t="s">
        <v>165</v>
      </c>
      <c r="B582" s="177" t="s">
        <v>663</v>
      </c>
      <c r="C582" s="177" t="s">
        <v>684</v>
      </c>
      <c r="D582" s="177">
        <v>1</v>
      </c>
      <c r="E582" s="177">
        <v>5</v>
      </c>
      <c r="F582" s="177" t="s">
        <v>295</v>
      </c>
      <c r="G582" s="177" t="s">
        <v>142</v>
      </c>
      <c r="H582" s="177" t="s">
        <v>142</v>
      </c>
    </row>
    <row r="583" spans="1:8" x14ac:dyDescent="0.2">
      <c r="A583" s="177" t="s">
        <v>165</v>
      </c>
      <c r="B583" s="177" t="s">
        <v>663</v>
      </c>
      <c r="C583" s="177" t="s">
        <v>685</v>
      </c>
      <c r="D583" s="177">
        <v>1</v>
      </c>
      <c r="E583" s="177">
        <v>6</v>
      </c>
      <c r="F583" s="177" t="s">
        <v>295</v>
      </c>
      <c r="G583" s="177" t="s">
        <v>142</v>
      </c>
      <c r="H583" s="177" t="s">
        <v>142</v>
      </c>
    </row>
    <row r="584" spans="1:8" x14ac:dyDescent="0.2">
      <c r="A584" s="177" t="s">
        <v>165</v>
      </c>
      <c r="B584" s="177" t="s">
        <v>663</v>
      </c>
      <c r="C584" s="177" t="s">
        <v>686</v>
      </c>
      <c r="D584" s="177">
        <v>3</v>
      </c>
      <c r="E584" s="177">
        <v>5</v>
      </c>
      <c r="F584" s="177" t="s">
        <v>295</v>
      </c>
      <c r="G584" s="177" t="s">
        <v>142</v>
      </c>
      <c r="H584" s="177" t="s">
        <v>142</v>
      </c>
    </row>
    <row r="585" spans="1:8" x14ac:dyDescent="0.2">
      <c r="A585" s="177" t="s">
        <v>165</v>
      </c>
      <c r="B585" s="177" t="s">
        <v>663</v>
      </c>
      <c r="C585" s="177" t="s">
        <v>340</v>
      </c>
      <c r="D585" s="177">
        <v>2</v>
      </c>
      <c r="E585" s="177">
        <v>5</v>
      </c>
      <c r="F585" s="177" t="s">
        <v>295</v>
      </c>
      <c r="G585" s="177" t="s">
        <v>142</v>
      </c>
      <c r="H585" s="177" t="s">
        <v>142</v>
      </c>
    </row>
    <row r="586" spans="1:8" x14ac:dyDescent="0.2">
      <c r="A586" s="177" t="s">
        <v>165</v>
      </c>
      <c r="B586" s="177" t="s">
        <v>663</v>
      </c>
      <c r="C586" s="177" t="s">
        <v>228</v>
      </c>
      <c r="D586" s="177">
        <v>2</v>
      </c>
      <c r="E586" s="177">
        <v>6</v>
      </c>
      <c r="F586" s="177" t="s">
        <v>295</v>
      </c>
      <c r="G586" s="177" t="s">
        <v>142</v>
      </c>
      <c r="H586" s="177" t="s">
        <v>142</v>
      </c>
    </row>
    <row r="587" spans="1:8" x14ac:dyDescent="0.2">
      <c r="A587" s="177" t="s">
        <v>165</v>
      </c>
      <c r="B587" s="177" t="s">
        <v>663</v>
      </c>
      <c r="C587" s="177" t="s">
        <v>687</v>
      </c>
      <c r="D587" s="177">
        <v>2</v>
      </c>
      <c r="E587" s="177">
        <v>5</v>
      </c>
      <c r="F587" s="177" t="s">
        <v>295</v>
      </c>
      <c r="G587" s="177" t="s">
        <v>142</v>
      </c>
      <c r="H587" s="177" t="s">
        <v>142</v>
      </c>
    </row>
    <row r="588" spans="1:8" x14ac:dyDescent="0.2">
      <c r="A588" s="177" t="s">
        <v>165</v>
      </c>
      <c r="B588" s="177" t="s">
        <v>663</v>
      </c>
      <c r="C588" s="177" t="s">
        <v>688</v>
      </c>
      <c r="D588" s="177">
        <v>3</v>
      </c>
      <c r="E588" s="177">
        <v>5</v>
      </c>
      <c r="F588" s="177" t="s">
        <v>295</v>
      </c>
      <c r="G588" s="177" t="s">
        <v>142</v>
      </c>
      <c r="H588" s="177" t="s">
        <v>142</v>
      </c>
    </row>
    <row r="589" spans="1:8" x14ac:dyDescent="0.2">
      <c r="A589" s="177" t="s">
        <v>165</v>
      </c>
      <c r="B589" s="177" t="s">
        <v>663</v>
      </c>
      <c r="C589" s="177" t="s">
        <v>689</v>
      </c>
      <c r="D589" s="177">
        <v>2</v>
      </c>
      <c r="E589" s="177">
        <v>6</v>
      </c>
      <c r="F589" s="177" t="s">
        <v>295</v>
      </c>
      <c r="G589" s="177" t="s">
        <v>142</v>
      </c>
      <c r="H589" s="177" t="s">
        <v>142</v>
      </c>
    </row>
    <row r="590" spans="1:8" x14ac:dyDescent="0.2">
      <c r="A590" s="177" t="s">
        <v>165</v>
      </c>
      <c r="B590" s="177" t="s">
        <v>663</v>
      </c>
      <c r="C590" s="177" t="s">
        <v>690</v>
      </c>
      <c r="D590" s="177">
        <v>2</v>
      </c>
      <c r="E590" s="177">
        <v>5</v>
      </c>
      <c r="F590" s="177" t="s">
        <v>295</v>
      </c>
      <c r="G590" s="177" t="s">
        <v>142</v>
      </c>
      <c r="H590" s="177" t="s">
        <v>142</v>
      </c>
    </row>
    <row r="591" spans="1:8" x14ac:dyDescent="0.2">
      <c r="A591" s="177" t="s">
        <v>165</v>
      </c>
      <c r="B591" s="177" t="s">
        <v>663</v>
      </c>
      <c r="C591" s="177" t="s">
        <v>691</v>
      </c>
      <c r="D591" s="177">
        <v>2</v>
      </c>
      <c r="E591" s="177">
        <v>5</v>
      </c>
      <c r="F591" s="177" t="s">
        <v>295</v>
      </c>
      <c r="G591" s="177" t="s">
        <v>142</v>
      </c>
      <c r="H591" s="177" t="s">
        <v>142</v>
      </c>
    </row>
    <row r="592" spans="1:8" x14ac:dyDescent="0.2">
      <c r="A592" s="177" t="s">
        <v>165</v>
      </c>
      <c r="B592" s="177" t="s">
        <v>663</v>
      </c>
      <c r="C592" s="177" t="s">
        <v>692</v>
      </c>
      <c r="D592" s="177">
        <v>2</v>
      </c>
      <c r="E592" s="177">
        <v>5</v>
      </c>
      <c r="F592" s="177" t="s">
        <v>295</v>
      </c>
      <c r="G592" s="177" t="s">
        <v>142</v>
      </c>
      <c r="H592" s="177" t="s">
        <v>142</v>
      </c>
    </row>
    <row r="593" spans="1:8" x14ac:dyDescent="0.2">
      <c r="A593" s="177" t="s">
        <v>165</v>
      </c>
      <c r="B593" s="177" t="s">
        <v>663</v>
      </c>
      <c r="C593" s="177" t="s">
        <v>693</v>
      </c>
      <c r="D593" s="177">
        <v>1</v>
      </c>
      <c r="E593" s="177">
        <v>5</v>
      </c>
      <c r="F593" s="177" t="s">
        <v>295</v>
      </c>
      <c r="G593" s="177" t="s">
        <v>142</v>
      </c>
      <c r="H593" s="177" t="s">
        <v>142</v>
      </c>
    </row>
    <row r="594" spans="1:8" x14ac:dyDescent="0.2">
      <c r="A594" s="177" t="s">
        <v>165</v>
      </c>
      <c r="B594" s="177" t="s">
        <v>663</v>
      </c>
      <c r="C594" s="177" t="s">
        <v>694</v>
      </c>
      <c r="D594" s="177">
        <v>2</v>
      </c>
      <c r="E594" s="177">
        <v>6</v>
      </c>
      <c r="F594" s="177" t="s">
        <v>295</v>
      </c>
      <c r="G594" s="177" t="s">
        <v>142</v>
      </c>
      <c r="H594" s="177" t="s">
        <v>142</v>
      </c>
    </row>
    <row r="595" spans="1:8" x14ac:dyDescent="0.2">
      <c r="A595" s="177" t="s">
        <v>165</v>
      </c>
      <c r="B595" s="177" t="s">
        <v>663</v>
      </c>
      <c r="C595" s="177" t="s">
        <v>695</v>
      </c>
      <c r="D595" s="177">
        <v>2</v>
      </c>
      <c r="E595" s="177">
        <v>5</v>
      </c>
      <c r="F595" s="177" t="s">
        <v>295</v>
      </c>
      <c r="G595" s="177" t="s">
        <v>142</v>
      </c>
      <c r="H595" s="177" t="s">
        <v>142</v>
      </c>
    </row>
    <row r="596" spans="1:8" x14ac:dyDescent="0.2">
      <c r="A596" s="177" t="s">
        <v>165</v>
      </c>
      <c r="B596" s="177" t="s">
        <v>663</v>
      </c>
      <c r="C596" s="177" t="s">
        <v>696</v>
      </c>
      <c r="D596" s="177">
        <v>1</v>
      </c>
      <c r="E596" s="177">
        <v>6</v>
      </c>
      <c r="F596" s="177" t="s">
        <v>295</v>
      </c>
      <c r="G596" s="177" t="s">
        <v>142</v>
      </c>
      <c r="H596" s="177" t="s">
        <v>142</v>
      </c>
    </row>
    <row r="597" spans="1:8" x14ac:dyDescent="0.2">
      <c r="A597" s="177" t="s">
        <v>165</v>
      </c>
      <c r="B597" s="177" t="s">
        <v>663</v>
      </c>
      <c r="C597" s="177" t="s">
        <v>260</v>
      </c>
      <c r="D597" s="177">
        <v>3</v>
      </c>
      <c r="E597" s="177">
        <v>5</v>
      </c>
      <c r="F597" s="177" t="s">
        <v>295</v>
      </c>
      <c r="G597" s="177" t="s">
        <v>142</v>
      </c>
      <c r="H597" s="177" t="s">
        <v>142</v>
      </c>
    </row>
    <row r="598" spans="1:8" x14ac:dyDescent="0.2">
      <c r="A598" s="177" t="s">
        <v>167</v>
      </c>
      <c r="B598" s="177" t="s">
        <v>697</v>
      </c>
      <c r="C598" s="177" t="s">
        <v>427</v>
      </c>
      <c r="D598" s="177">
        <v>1</v>
      </c>
      <c r="E598" s="177">
        <v>5</v>
      </c>
      <c r="F598" s="177" t="s">
        <v>135</v>
      </c>
      <c r="G598" s="177" t="s">
        <v>142</v>
      </c>
      <c r="H598" s="177" t="s">
        <v>142</v>
      </c>
    </row>
    <row r="599" spans="1:8" x14ac:dyDescent="0.2">
      <c r="A599" s="177" t="s">
        <v>167</v>
      </c>
      <c r="B599" s="177" t="s">
        <v>697</v>
      </c>
      <c r="C599" s="177" t="s">
        <v>698</v>
      </c>
      <c r="D599" s="177">
        <v>3</v>
      </c>
      <c r="E599" s="177">
        <v>4</v>
      </c>
      <c r="F599" s="177" t="s">
        <v>135</v>
      </c>
      <c r="G599" s="177" t="s">
        <v>142</v>
      </c>
      <c r="H599" s="177" t="s">
        <v>142</v>
      </c>
    </row>
    <row r="600" spans="1:8" x14ac:dyDescent="0.2">
      <c r="A600" s="177" t="s">
        <v>167</v>
      </c>
      <c r="B600" s="177" t="s">
        <v>697</v>
      </c>
      <c r="C600" s="177" t="s">
        <v>699</v>
      </c>
      <c r="D600" s="177">
        <v>2</v>
      </c>
      <c r="E600" s="177">
        <v>4</v>
      </c>
      <c r="F600" s="177" t="s">
        <v>135</v>
      </c>
      <c r="G600" s="177" t="s">
        <v>142</v>
      </c>
      <c r="H600" s="177" t="s">
        <v>142</v>
      </c>
    </row>
    <row r="601" spans="1:8" x14ac:dyDescent="0.2">
      <c r="A601" s="177" t="s">
        <v>167</v>
      </c>
      <c r="B601" s="177" t="s">
        <v>697</v>
      </c>
      <c r="C601" s="177" t="s">
        <v>315</v>
      </c>
      <c r="D601" s="177">
        <v>1</v>
      </c>
      <c r="E601" s="177">
        <v>5</v>
      </c>
      <c r="F601" s="177" t="s">
        <v>135</v>
      </c>
      <c r="G601" s="177" t="s">
        <v>142</v>
      </c>
      <c r="H601" s="177" t="s">
        <v>142</v>
      </c>
    </row>
    <row r="602" spans="1:8" x14ac:dyDescent="0.2">
      <c r="A602" s="177" t="s">
        <v>167</v>
      </c>
      <c r="B602" s="177" t="s">
        <v>697</v>
      </c>
      <c r="C602" s="177" t="s">
        <v>700</v>
      </c>
      <c r="D602" s="177">
        <v>1</v>
      </c>
      <c r="E602" s="177">
        <v>5</v>
      </c>
      <c r="F602" s="177" t="s">
        <v>135</v>
      </c>
      <c r="G602" s="177" t="s">
        <v>142</v>
      </c>
      <c r="H602" s="177" t="s">
        <v>142</v>
      </c>
    </row>
    <row r="603" spans="1:8" x14ac:dyDescent="0.2">
      <c r="A603" s="177" t="s">
        <v>167</v>
      </c>
      <c r="B603" s="177" t="s">
        <v>697</v>
      </c>
      <c r="C603" s="177" t="s">
        <v>701</v>
      </c>
      <c r="D603" s="177">
        <v>1</v>
      </c>
      <c r="E603" s="177">
        <v>5</v>
      </c>
      <c r="F603" s="177" t="s">
        <v>135</v>
      </c>
      <c r="G603" s="177" t="s">
        <v>142</v>
      </c>
      <c r="H603" s="177" t="s">
        <v>142</v>
      </c>
    </row>
    <row r="604" spans="1:8" x14ac:dyDescent="0.2">
      <c r="A604" s="177" t="s">
        <v>167</v>
      </c>
      <c r="B604" s="177" t="s">
        <v>697</v>
      </c>
      <c r="C604" s="177" t="s">
        <v>154</v>
      </c>
      <c r="D604" s="177">
        <v>1</v>
      </c>
      <c r="E604" s="177">
        <v>5</v>
      </c>
      <c r="F604" s="177" t="s">
        <v>135</v>
      </c>
      <c r="G604" s="177" t="s">
        <v>142</v>
      </c>
      <c r="H604" s="177" t="s">
        <v>142</v>
      </c>
    </row>
    <row r="605" spans="1:8" x14ac:dyDescent="0.2">
      <c r="A605" s="177" t="s">
        <v>167</v>
      </c>
      <c r="B605" s="177" t="s">
        <v>697</v>
      </c>
      <c r="C605" s="177" t="s">
        <v>317</v>
      </c>
      <c r="D605" s="177">
        <v>1</v>
      </c>
      <c r="E605" s="177">
        <v>5</v>
      </c>
      <c r="F605" s="177" t="s">
        <v>135</v>
      </c>
      <c r="G605" s="177" t="s">
        <v>142</v>
      </c>
      <c r="H605" s="177" t="s">
        <v>142</v>
      </c>
    </row>
    <row r="606" spans="1:8" x14ac:dyDescent="0.2">
      <c r="A606" s="177" t="s">
        <v>167</v>
      </c>
      <c r="B606" s="177" t="s">
        <v>697</v>
      </c>
      <c r="C606" s="177" t="s">
        <v>702</v>
      </c>
      <c r="D606" s="177">
        <v>1</v>
      </c>
      <c r="E606" s="177">
        <v>5</v>
      </c>
      <c r="F606" s="177" t="s">
        <v>135</v>
      </c>
      <c r="G606" s="177" t="s">
        <v>142</v>
      </c>
      <c r="H606" s="177" t="s">
        <v>142</v>
      </c>
    </row>
    <row r="607" spans="1:8" x14ac:dyDescent="0.2">
      <c r="A607" s="177" t="s">
        <v>167</v>
      </c>
      <c r="B607" s="177" t="s">
        <v>697</v>
      </c>
      <c r="C607" s="177" t="s">
        <v>703</v>
      </c>
      <c r="D607" s="177">
        <v>1</v>
      </c>
      <c r="E607" s="177">
        <v>5</v>
      </c>
      <c r="F607" s="177" t="s">
        <v>135</v>
      </c>
      <c r="G607" s="177" t="s">
        <v>142</v>
      </c>
      <c r="H607" s="177" t="s">
        <v>142</v>
      </c>
    </row>
    <row r="608" spans="1:8" x14ac:dyDescent="0.2">
      <c r="A608" s="177" t="s">
        <v>167</v>
      </c>
      <c r="B608" s="177" t="s">
        <v>697</v>
      </c>
      <c r="C608" s="177" t="s">
        <v>704</v>
      </c>
      <c r="D608" s="177">
        <v>2</v>
      </c>
      <c r="E608" s="177">
        <v>4</v>
      </c>
      <c r="F608" s="177" t="s">
        <v>135</v>
      </c>
      <c r="G608" s="177" t="s">
        <v>142</v>
      </c>
      <c r="H608" s="177" t="s">
        <v>142</v>
      </c>
    </row>
    <row r="609" spans="1:8" x14ac:dyDescent="0.2">
      <c r="A609" s="177" t="s">
        <v>167</v>
      </c>
      <c r="B609" s="177" t="s">
        <v>697</v>
      </c>
      <c r="C609" s="177" t="s">
        <v>319</v>
      </c>
      <c r="D609" s="177">
        <v>2</v>
      </c>
      <c r="E609" s="177">
        <v>5</v>
      </c>
      <c r="F609" s="177" t="s">
        <v>135</v>
      </c>
      <c r="G609" s="177" t="s">
        <v>142</v>
      </c>
      <c r="H609" s="177" t="s">
        <v>142</v>
      </c>
    </row>
    <row r="610" spans="1:8" x14ac:dyDescent="0.2">
      <c r="A610" s="177" t="s">
        <v>167</v>
      </c>
      <c r="B610" s="177" t="s">
        <v>697</v>
      </c>
      <c r="C610" s="177" t="s">
        <v>166</v>
      </c>
      <c r="D610" s="177">
        <v>2</v>
      </c>
      <c r="E610" s="177">
        <v>4</v>
      </c>
      <c r="F610" s="177" t="s">
        <v>135</v>
      </c>
      <c r="G610" s="177" t="s">
        <v>142</v>
      </c>
      <c r="H610" s="177" t="s">
        <v>142</v>
      </c>
    </row>
    <row r="611" spans="1:8" x14ac:dyDescent="0.2">
      <c r="A611" s="177" t="s">
        <v>167</v>
      </c>
      <c r="B611" s="177" t="s">
        <v>697</v>
      </c>
      <c r="C611" s="177" t="s">
        <v>705</v>
      </c>
      <c r="D611" s="177">
        <v>2</v>
      </c>
      <c r="E611" s="177">
        <v>4</v>
      </c>
      <c r="F611" s="177" t="s">
        <v>135</v>
      </c>
      <c r="G611" s="177" t="s">
        <v>142</v>
      </c>
      <c r="H611" s="177" t="s">
        <v>142</v>
      </c>
    </row>
    <row r="612" spans="1:8" x14ac:dyDescent="0.2">
      <c r="A612" s="177" t="s">
        <v>167</v>
      </c>
      <c r="B612" s="177" t="s">
        <v>697</v>
      </c>
      <c r="C612" s="177" t="s">
        <v>706</v>
      </c>
      <c r="D612" s="177">
        <v>1</v>
      </c>
      <c r="E612" s="177">
        <v>5</v>
      </c>
      <c r="F612" s="177" t="s">
        <v>135</v>
      </c>
      <c r="G612" s="177" t="s">
        <v>142</v>
      </c>
      <c r="H612" s="177" t="s">
        <v>142</v>
      </c>
    </row>
    <row r="613" spans="1:8" x14ac:dyDescent="0.2">
      <c r="A613" s="177" t="s">
        <v>167</v>
      </c>
      <c r="B613" s="177" t="s">
        <v>697</v>
      </c>
      <c r="C613" s="177" t="s">
        <v>574</v>
      </c>
      <c r="D613" s="177">
        <v>2</v>
      </c>
      <c r="E613" s="177">
        <v>5</v>
      </c>
      <c r="F613" s="177" t="s">
        <v>135</v>
      </c>
      <c r="G613" s="177" t="s">
        <v>142</v>
      </c>
      <c r="H613" s="177" t="s">
        <v>142</v>
      </c>
    </row>
    <row r="614" spans="1:8" x14ac:dyDescent="0.2">
      <c r="A614" s="177" t="s">
        <v>167</v>
      </c>
      <c r="B614" s="177" t="s">
        <v>697</v>
      </c>
      <c r="C614" s="177" t="s">
        <v>324</v>
      </c>
      <c r="D614" s="177">
        <v>2</v>
      </c>
      <c r="E614" s="177">
        <v>4</v>
      </c>
      <c r="F614" s="177" t="s">
        <v>135</v>
      </c>
      <c r="G614" s="177" t="s">
        <v>142</v>
      </c>
      <c r="H614" s="177" t="s">
        <v>142</v>
      </c>
    </row>
    <row r="615" spans="1:8" x14ac:dyDescent="0.2">
      <c r="A615" s="177" t="s">
        <v>167</v>
      </c>
      <c r="B615" s="177" t="s">
        <v>697</v>
      </c>
      <c r="C615" s="177" t="s">
        <v>707</v>
      </c>
      <c r="D615" s="177">
        <v>2</v>
      </c>
      <c r="E615" s="177">
        <v>5</v>
      </c>
      <c r="F615" s="177" t="s">
        <v>135</v>
      </c>
      <c r="G615" s="177" t="s">
        <v>142</v>
      </c>
      <c r="H615" s="177" t="s">
        <v>142</v>
      </c>
    </row>
    <row r="616" spans="1:8" x14ac:dyDescent="0.2">
      <c r="A616" s="177" t="s">
        <v>167</v>
      </c>
      <c r="B616" s="177" t="s">
        <v>697</v>
      </c>
      <c r="C616" s="177" t="s">
        <v>580</v>
      </c>
      <c r="D616" s="177">
        <v>1</v>
      </c>
      <c r="E616" s="177">
        <v>5</v>
      </c>
      <c r="F616" s="177" t="s">
        <v>135</v>
      </c>
      <c r="G616" s="177" t="s">
        <v>142</v>
      </c>
      <c r="H616" s="177" t="s">
        <v>142</v>
      </c>
    </row>
    <row r="617" spans="1:8" x14ac:dyDescent="0.2">
      <c r="A617" s="177" t="s">
        <v>167</v>
      </c>
      <c r="B617" s="177" t="s">
        <v>697</v>
      </c>
      <c r="C617" s="177" t="s">
        <v>708</v>
      </c>
      <c r="D617" s="177">
        <v>1</v>
      </c>
      <c r="E617" s="177">
        <v>5</v>
      </c>
      <c r="F617" s="177" t="s">
        <v>135</v>
      </c>
      <c r="G617" s="177" t="s">
        <v>142</v>
      </c>
      <c r="H617" s="177" t="s">
        <v>142</v>
      </c>
    </row>
    <row r="618" spans="1:8" x14ac:dyDescent="0.2">
      <c r="A618" s="177" t="s">
        <v>167</v>
      </c>
      <c r="B618" s="177" t="s">
        <v>697</v>
      </c>
      <c r="C618" s="177" t="s">
        <v>445</v>
      </c>
      <c r="D618" s="177">
        <v>1</v>
      </c>
      <c r="E618" s="177">
        <v>5</v>
      </c>
      <c r="F618" s="177" t="s">
        <v>135</v>
      </c>
      <c r="G618" s="177" t="s">
        <v>142</v>
      </c>
      <c r="H618" s="177" t="s">
        <v>142</v>
      </c>
    </row>
    <row r="619" spans="1:8" x14ac:dyDescent="0.2">
      <c r="A619" s="177" t="s">
        <v>167</v>
      </c>
      <c r="B619" s="177" t="s">
        <v>697</v>
      </c>
      <c r="C619" s="177" t="s">
        <v>709</v>
      </c>
      <c r="D619" s="177">
        <v>2</v>
      </c>
      <c r="E619" s="177">
        <v>5</v>
      </c>
      <c r="F619" s="177" t="s">
        <v>135</v>
      </c>
      <c r="G619" s="177" t="s">
        <v>142</v>
      </c>
      <c r="H619" s="177" t="s">
        <v>142</v>
      </c>
    </row>
    <row r="620" spans="1:8" x14ac:dyDescent="0.2">
      <c r="A620" s="177" t="s">
        <v>167</v>
      </c>
      <c r="B620" s="177" t="s">
        <v>697</v>
      </c>
      <c r="C620" s="177" t="s">
        <v>710</v>
      </c>
      <c r="D620" s="177">
        <v>1</v>
      </c>
      <c r="E620" s="177">
        <v>5</v>
      </c>
      <c r="F620" s="177" t="s">
        <v>135</v>
      </c>
      <c r="G620" s="177" t="s">
        <v>142</v>
      </c>
      <c r="H620" s="177" t="s">
        <v>142</v>
      </c>
    </row>
    <row r="621" spans="1:8" x14ac:dyDescent="0.2">
      <c r="A621" s="177" t="s">
        <v>167</v>
      </c>
      <c r="B621" s="177" t="s">
        <v>697</v>
      </c>
      <c r="C621" s="177" t="s">
        <v>711</v>
      </c>
      <c r="D621" s="177">
        <v>2</v>
      </c>
      <c r="E621" s="177">
        <v>4</v>
      </c>
      <c r="F621" s="177" t="s">
        <v>135</v>
      </c>
      <c r="G621" s="177" t="s">
        <v>142</v>
      </c>
      <c r="H621" s="177" t="s">
        <v>142</v>
      </c>
    </row>
    <row r="622" spans="1:8" x14ac:dyDescent="0.2">
      <c r="A622" s="177" t="s">
        <v>167</v>
      </c>
      <c r="B622" s="177" t="s">
        <v>697</v>
      </c>
      <c r="C622" s="177" t="s">
        <v>586</v>
      </c>
      <c r="D622" s="177">
        <v>2</v>
      </c>
      <c r="E622" s="177">
        <v>4</v>
      </c>
      <c r="F622" s="177" t="s">
        <v>135</v>
      </c>
      <c r="G622" s="177" t="s">
        <v>142</v>
      </c>
      <c r="H622" s="177" t="s">
        <v>142</v>
      </c>
    </row>
    <row r="623" spans="1:8" x14ac:dyDescent="0.2">
      <c r="A623" s="177" t="s">
        <v>167</v>
      </c>
      <c r="B623" s="177" t="s">
        <v>697</v>
      </c>
      <c r="C623" s="177" t="s">
        <v>196</v>
      </c>
      <c r="D623" s="177">
        <v>2</v>
      </c>
      <c r="E623" s="177">
        <v>4</v>
      </c>
      <c r="F623" s="177" t="s">
        <v>135</v>
      </c>
      <c r="G623" s="177" t="s">
        <v>142</v>
      </c>
      <c r="H623" s="177" t="s">
        <v>142</v>
      </c>
    </row>
    <row r="624" spans="1:8" x14ac:dyDescent="0.2">
      <c r="A624" s="177" t="s">
        <v>167</v>
      </c>
      <c r="B624" s="177" t="s">
        <v>697</v>
      </c>
      <c r="C624" s="177" t="s">
        <v>712</v>
      </c>
      <c r="D624" s="177">
        <v>1</v>
      </c>
      <c r="E624" s="177">
        <v>5</v>
      </c>
      <c r="F624" s="177" t="s">
        <v>135</v>
      </c>
      <c r="G624" s="177" t="s">
        <v>142</v>
      </c>
      <c r="H624" s="177" t="s">
        <v>142</v>
      </c>
    </row>
    <row r="625" spans="1:8" x14ac:dyDescent="0.2">
      <c r="A625" s="177" t="s">
        <v>167</v>
      </c>
      <c r="B625" s="177" t="s">
        <v>697</v>
      </c>
      <c r="C625" s="177" t="s">
        <v>198</v>
      </c>
      <c r="D625" s="177">
        <v>2</v>
      </c>
      <c r="E625" s="177">
        <v>4</v>
      </c>
      <c r="F625" s="177" t="s">
        <v>135</v>
      </c>
      <c r="G625" s="177" t="s">
        <v>142</v>
      </c>
      <c r="H625" s="177" t="s">
        <v>142</v>
      </c>
    </row>
    <row r="626" spans="1:8" x14ac:dyDescent="0.2">
      <c r="A626" s="177" t="s">
        <v>167</v>
      </c>
      <c r="B626" s="177" t="s">
        <v>697</v>
      </c>
      <c r="C626" s="177" t="s">
        <v>330</v>
      </c>
      <c r="D626" s="177">
        <v>1</v>
      </c>
      <c r="E626" s="177">
        <v>5</v>
      </c>
      <c r="F626" s="177" t="s">
        <v>135</v>
      </c>
      <c r="G626" s="177" t="s">
        <v>142</v>
      </c>
      <c r="H626" s="177" t="s">
        <v>142</v>
      </c>
    </row>
    <row r="627" spans="1:8" x14ac:dyDescent="0.2">
      <c r="A627" s="177" t="s">
        <v>167</v>
      </c>
      <c r="B627" s="177" t="s">
        <v>697</v>
      </c>
      <c r="C627" s="177" t="s">
        <v>713</v>
      </c>
      <c r="D627" s="177">
        <v>2</v>
      </c>
      <c r="E627" s="177">
        <v>4</v>
      </c>
      <c r="F627" s="177" t="s">
        <v>135</v>
      </c>
      <c r="G627" s="177" t="s">
        <v>142</v>
      </c>
      <c r="H627" s="177" t="s">
        <v>142</v>
      </c>
    </row>
    <row r="628" spans="1:8" x14ac:dyDescent="0.2">
      <c r="A628" s="177" t="s">
        <v>167</v>
      </c>
      <c r="B628" s="177" t="s">
        <v>697</v>
      </c>
      <c r="C628" s="177" t="s">
        <v>202</v>
      </c>
      <c r="D628" s="177">
        <v>1</v>
      </c>
      <c r="E628" s="177">
        <v>5</v>
      </c>
      <c r="F628" s="177" t="s">
        <v>135</v>
      </c>
      <c r="G628" s="177" t="s">
        <v>142</v>
      </c>
      <c r="H628" s="177" t="s">
        <v>142</v>
      </c>
    </row>
    <row r="629" spans="1:8" x14ac:dyDescent="0.2">
      <c r="A629" s="177" t="s">
        <v>167</v>
      </c>
      <c r="B629" s="177" t="s">
        <v>697</v>
      </c>
      <c r="C629" s="177" t="s">
        <v>714</v>
      </c>
      <c r="D629" s="177">
        <v>1</v>
      </c>
      <c r="E629" s="177">
        <v>5</v>
      </c>
      <c r="F629" s="177" t="s">
        <v>135</v>
      </c>
      <c r="G629" s="177" t="s">
        <v>142</v>
      </c>
      <c r="H629" s="177" t="s">
        <v>142</v>
      </c>
    </row>
    <row r="630" spans="1:8" x14ac:dyDescent="0.2">
      <c r="A630" s="177" t="s">
        <v>167</v>
      </c>
      <c r="B630" s="177" t="s">
        <v>697</v>
      </c>
      <c r="C630" s="177" t="s">
        <v>515</v>
      </c>
      <c r="D630" s="177">
        <v>2</v>
      </c>
      <c r="E630" s="177">
        <v>4</v>
      </c>
      <c r="F630" s="177" t="s">
        <v>135</v>
      </c>
      <c r="G630" s="177" t="s">
        <v>142</v>
      </c>
      <c r="H630" s="177" t="s">
        <v>142</v>
      </c>
    </row>
    <row r="631" spans="1:8" x14ac:dyDescent="0.2">
      <c r="A631" s="177" t="s">
        <v>167</v>
      </c>
      <c r="B631" s="177" t="s">
        <v>697</v>
      </c>
      <c r="C631" s="177" t="s">
        <v>600</v>
      </c>
      <c r="D631" s="177">
        <v>1</v>
      </c>
      <c r="E631" s="177">
        <v>5</v>
      </c>
      <c r="F631" s="177" t="s">
        <v>135</v>
      </c>
      <c r="G631" s="177" t="s">
        <v>142</v>
      </c>
      <c r="H631" s="177" t="s">
        <v>142</v>
      </c>
    </row>
    <row r="632" spans="1:8" x14ac:dyDescent="0.2">
      <c r="A632" s="177" t="s">
        <v>167</v>
      </c>
      <c r="B632" s="177" t="s">
        <v>697</v>
      </c>
      <c r="C632" s="177" t="s">
        <v>715</v>
      </c>
      <c r="D632" s="177">
        <v>2</v>
      </c>
      <c r="E632" s="177">
        <v>4</v>
      </c>
      <c r="F632" s="177" t="s">
        <v>135</v>
      </c>
      <c r="G632" s="177" t="s">
        <v>142</v>
      </c>
      <c r="H632" s="177" t="s">
        <v>142</v>
      </c>
    </row>
    <row r="633" spans="1:8" x14ac:dyDescent="0.2">
      <c r="A633" s="177" t="s">
        <v>167</v>
      </c>
      <c r="B633" s="177" t="s">
        <v>697</v>
      </c>
      <c r="C633" s="177" t="s">
        <v>716</v>
      </c>
      <c r="D633" s="177">
        <v>1</v>
      </c>
      <c r="E633" s="177">
        <v>5</v>
      </c>
      <c r="F633" s="177" t="s">
        <v>135</v>
      </c>
      <c r="G633" s="177" t="s">
        <v>142</v>
      </c>
      <c r="H633" s="177" t="s">
        <v>142</v>
      </c>
    </row>
    <row r="634" spans="1:8" x14ac:dyDescent="0.2">
      <c r="A634" s="177" t="s">
        <v>167</v>
      </c>
      <c r="B634" s="177" t="s">
        <v>697</v>
      </c>
      <c r="C634" s="177" t="s">
        <v>206</v>
      </c>
      <c r="D634" s="177">
        <v>1</v>
      </c>
      <c r="E634" s="177">
        <v>5</v>
      </c>
      <c r="F634" s="177" t="s">
        <v>135</v>
      </c>
      <c r="G634" s="177" t="s">
        <v>142</v>
      </c>
      <c r="H634" s="177" t="s">
        <v>142</v>
      </c>
    </row>
    <row r="635" spans="1:8" x14ac:dyDescent="0.2">
      <c r="A635" s="177" t="s">
        <v>167</v>
      </c>
      <c r="B635" s="177" t="s">
        <v>697</v>
      </c>
      <c r="C635" s="177" t="s">
        <v>717</v>
      </c>
      <c r="D635" s="177">
        <v>1</v>
      </c>
      <c r="E635" s="177">
        <v>5</v>
      </c>
      <c r="F635" s="177" t="s">
        <v>135</v>
      </c>
      <c r="G635" s="177" t="s">
        <v>142</v>
      </c>
      <c r="H635" s="177" t="s">
        <v>142</v>
      </c>
    </row>
    <row r="636" spans="1:8" x14ac:dyDescent="0.2">
      <c r="A636" s="177" t="s">
        <v>167</v>
      </c>
      <c r="B636" s="177" t="s">
        <v>697</v>
      </c>
      <c r="C636" s="177" t="s">
        <v>210</v>
      </c>
      <c r="D636" s="177">
        <v>2</v>
      </c>
      <c r="E636" s="177">
        <v>4</v>
      </c>
      <c r="F636" s="177" t="s">
        <v>135</v>
      </c>
      <c r="G636" s="177" t="s">
        <v>142</v>
      </c>
      <c r="H636" s="177" t="s">
        <v>142</v>
      </c>
    </row>
    <row r="637" spans="1:8" x14ac:dyDescent="0.2">
      <c r="A637" s="177" t="s">
        <v>167</v>
      </c>
      <c r="B637" s="177" t="s">
        <v>697</v>
      </c>
      <c r="C637" s="177" t="s">
        <v>606</v>
      </c>
      <c r="D637" s="177">
        <v>2</v>
      </c>
      <c r="E637" s="177">
        <v>4</v>
      </c>
      <c r="F637" s="177" t="s">
        <v>135</v>
      </c>
      <c r="G637" s="177" t="s">
        <v>142</v>
      </c>
      <c r="H637" s="177" t="s">
        <v>142</v>
      </c>
    </row>
    <row r="638" spans="1:8" x14ac:dyDescent="0.2">
      <c r="A638" s="177" t="s">
        <v>167</v>
      </c>
      <c r="B638" s="177" t="s">
        <v>697</v>
      </c>
      <c r="C638" s="177" t="s">
        <v>212</v>
      </c>
      <c r="D638" s="177">
        <v>2</v>
      </c>
      <c r="E638" s="177">
        <v>4</v>
      </c>
      <c r="F638" s="177" t="s">
        <v>135</v>
      </c>
      <c r="G638" s="177" t="s">
        <v>142</v>
      </c>
      <c r="H638" s="177" t="s">
        <v>142</v>
      </c>
    </row>
    <row r="639" spans="1:8" x14ac:dyDescent="0.2">
      <c r="A639" s="177" t="s">
        <v>167</v>
      </c>
      <c r="B639" s="177" t="s">
        <v>697</v>
      </c>
      <c r="C639" s="177" t="s">
        <v>718</v>
      </c>
      <c r="D639" s="177">
        <v>1</v>
      </c>
      <c r="E639" s="177">
        <v>5</v>
      </c>
      <c r="F639" s="177" t="s">
        <v>135</v>
      </c>
      <c r="G639" s="177" t="s">
        <v>142</v>
      </c>
      <c r="H639" s="177" t="s">
        <v>142</v>
      </c>
    </row>
    <row r="640" spans="1:8" x14ac:dyDescent="0.2">
      <c r="A640" s="177" t="s">
        <v>167</v>
      </c>
      <c r="B640" s="177" t="s">
        <v>697</v>
      </c>
      <c r="C640" s="177" t="s">
        <v>719</v>
      </c>
      <c r="D640" s="177">
        <v>1</v>
      </c>
      <c r="E640" s="177">
        <v>5</v>
      </c>
      <c r="F640" s="177" t="s">
        <v>135</v>
      </c>
      <c r="G640" s="177" t="s">
        <v>142</v>
      </c>
      <c r="H640" s="177" t="s">
        <v>142</v>
      </c>
    </row>
    <row r="641" spans="1:8" x14ac:dyDescent="0.2">
      <c r="A641" s="177" t="s">
        <v>167</v>
      </c>
      <c r="B641" s="177" t="s">
        <v>697</v>
      </c>
      <c r="C641" s="177" t="s">
        <v>338</v>
      </c>
      <c r="D641" s="177">
        <v>2</v>
      </c>
      <c r="E641" s="177">
        <v>4</v>
      </c>
      <c r="F641" s="177" t="s">
        <v>135</v>
      </c>
      <c r="G641" s="177" t="s">
        <v>142</v>
      </c>
      <c r="H641" s="177" t="s">
        <v>142</v>
      </c>
    </row>
    <row r="642" spans="1:8" x14ac:dyDescent="0.2">
      <c r="A642" s="177" t="s">
        <v>167</v>
      </c>
      <c r="B642" s="177" t="s">
        <v>697</v>
      </c>
      <c r="C642" s="177" t="s">
        <v>720</v>
      </c>
      <c r="D642" s="177">
        <v>1</v>
      </c>
      <c r="E642" s="177">
        <v>5</v>
      </c>
      <c r="F642" s="177" t="s">
        <v>135</v>
      </c>
      <c r="G642" s="177" t="s">
        <v>142</v>
      </c>
      <c r="H642" s="177" t="s">
        <v>142</v>
      </c>
    </row>
    <row r="643" spans="1:8" x14ac:dyDescent="0.2">
      <c r="A643" s="177" t="s">
        <v>167</v>
      </c>
      <c r="B643" s="177" t="s">
        <v>697</v>
      </c>
      <c r="C643" s="177" t="s">
        <v>721</v>
      </c>
      <c r="D643" s="177">
        <v>2</v>
      </c>
      <c r="E643" s="177">
        <v>5</v>
      </c>
      <c r="F643" s="177" t="s">
        <v>135</v>
      </c>
      <c r="G643" s="177" t="s">
        <v>142</v>
      </c>
      <c r="H643" s="177" t="s">
        <v>142</v>
      </c>
    </row>
    <row r="644" spans="1:8" x14ac:dyDescent="0.2">
      <c r="A644" s="177" t="s">
        <v>167</v>
      </c>
      <c r="B644" s="177" t="s">
        <v>697</v>
      </c>
      <c r="C644" s="177" t="s">
        <v>722</v>
      </c>
      <c r="D644" s="177">
        <v>1</v>
      </c>
      <c r="E644" s="177">
        <v>5</v>
      </c>
      <c r="F644" s="177" t="s">
        <v>135</v>
      </c>
      <c r="G644" s="177" t="s">
        <v>142</v>
      </c>
      <c r="H644" s="177" t="s">
        <v>142</v>
      </c>
    </row>
    <row r="645" spans="1:8" x14ac:dyDescent="0.2">
      <c r="A645" s="177" t="s">
        <v>167</v>
      </c>
      <c r="B645" s="177" t="s">
        <v>697</v>
      </c>
      <c r="C645" s="177" t="s">
        <v>723</v>
      </c>
      <c r="D645" s="177">
        <v>1</v>
      </c>
      <c r="E645" s="177">
        <v>5</v>
      </c>
      <c r="F645" s="177" t="s">
        <v>135</v>
      </c>
      <c r="G645" s="177" t="s">
        <v>142</v>
      </c>
      <c r="H645" s="177" t="s">
        <v>142</v>
      </c>
    </row>
    <row r="646" spans="1:8" x14ac:dyDescent="0.2">
      <c r="A646" s="177" t="s">
        <v>167</v>
      </c>
      <c r="B646" s="177" t="s">
        <v>697</v>
      </c>
      <c r="C646" s="177" t="s">
        <v>724</v>
      </c>
      <c r="D646" s="177">
        <v>1</v>
      </c>
      <c r="E646" s="177">
        <v>5</v>
      </c>
      <c r="F646" s="177" t="s">
        <v>135</v>
      </c>
      <c r="G646" s="177" t="s">
        <v>142</v>
      </c>
      <c r="H646" s="177" t="s">
        <v>142</v>
      </c>
    </row>
    <row r="647" spans="1:8" x14ac:dyDescent="0.2">
      <c r="A647" s="177" t="s">
        <v>167</v>
      </c>
      <c r="B647" s="177" t="s">
        <v>697</v>
      </c>
      <c r="C647" s="177" t="s">
        <v>386</v>
      </c>
      <c r="D647" s="177">
        <v>2</v>
      </c>
      <c r="E647" s="177">
        <v>5</v>
      </c>
      <c r="F647" s="177" t="s">
        <v>135</v>
      </c>
      <c r="G647" s="177" t="s">
        <v>142</v>
      </c>
      <c r="H647" s="177" t="s">
        <v>142</v>
      </c>
    </row>
    <row r="648" spans="1:8" x14ac:dyDescent="0.2">
      <c r="A648" s="177" t="s">
        <v>167</v>
      </c>
      <c r="B648" s="177" t="s">
        <v>697</v>
      </c>
      <c r="C648" s="177" t="s">
        <v>218</v>
      </c>
      <c r="D648" s="177">
        <v>2</v>
      </c>
      <c r="E648" s="177">
        <v>4</v>
      </c>
      <c r="F648" s="177" t="s">
        <v>135</v>
      </c>
      <c r="G648" s="177" t="s">
        <v>142</v>
      </c>
      <c r="H648" s="177" t="s">
        <v>142</v>
      </c>
    </row>
    <row r="649" spans="1:8" x14ac:dyDescent="0.2">
      <c r="A649" s="177" t="s">
        <v>167</v>
      </c>
      <c r="B649" s="177" t="s">
        <v>697</v>
      </c>
      <c r="C649" s="177" t="s">
        <v>220</v>
      </c>
      <c r="D649" s="177">
        <v>1</v>
      </c>
      <c r="E649" s="177">
        <v>5</v>
      </c>
      <c r="F649" s="177" t="s">
        <v>135</v>
      </c>
      <c r="G649" s="177" t="s">
        <v>142</v>
      </c>
      <c r="H649" s="177" t="s">
        <v>142</v>
      </c>
    </row>
    <row r="650" spans="1:8" x14ac:dyDescent="0.2">
      <c r="A650" s="177" t="s">
        <v>167</v>
      </c>
      <c r="B650" s="177" t="s">
        <v>697</v>
      </c>
      <c r="C650" s="177" t="s">
        <v>725</v>
      </c>
      <c r="D650" s="177">
        <v>1</v>
      </c>
      <c r="E650" s="177">
        <v>5</v>
      </c>
      <c r="F650" s="177" t="s">
        <v>135</v>
      </c>
      <c r="G650" s="177" t="s">
        <v>142</v>
      </c>
      <c r="H650" s="177" t="s">
        <v>142</v>
      </c>
    </row>
    <row r="651" spans="1:8" x14ac:dyDescent="0.2">
      <c r="A651" s="177" t="s">
        <v>167</v>
      </c>
      <c r="B651" s="177" t="s">
        <v>697</v>
      </c>
      <c r="C651" s="177" t="s">
        <v>342</v>
      </c>
      <c r="D651" s="177">
        <v>1</v>
      </c>
      <c r="E651" s="177">
        <v>5</v>
      </c>
      <c r="F651" s="177" t="s">
        <v>135</v>
      </c>
      <c r="G651" s="177" t="s">
        <v>142</v>
      </c>
      <c r="H651" s="177" t="s">
        <v>142</v>
      </c>
    </row>
    <row r="652" spans="1:8" x14ac:dyDescent="0.2">
      <c r="A652" s="177" t="s">
        <v>167</v>
      </c>
      <c r="B652" s="177" t="s">
        <v>697</v>
      </c>
      <c r="C652" s="177" t="s">
        <v>226</v>
      </c>
      <c r="D652" s="177">
        <v>1</v>
      </c>
      <c r="E652" s="177">
        <v>5</v>
      </c>
      <c r="F652" s="177" t="s">
        <v>135</v>
      </c>
      <c r="G652" s="177" t="s">
        <v>142</v>
      </c>
      <c r="H652" s="177" t="s">
        <v>142</v>
      </c>
    </row>
    <row r="653" spans="1:8" x14ac:dyDescent="0.2">
      <c r="A653" s="177" t="s">
        <v>167</v>
      </c>
      <c r="B653" s="177" t="s">
        <v>697</v>
      </c>
      <c r="C653" s="177" t="s">
        <v>726</v>
      </c>
      <c r="D653" s="177">
        <v>2</v>
      </c>
      <c r="E653" s="177">
        <v>4</v>
      </c>
      <c r="F653" s="177" t="s">
        <v>135</v>
      </c>
      <c r="G653" s="177" t="s">
        <v>142</v>
      </c>
      <c r="H653" s="177" t="s">
        <v>142</v>
      </c>
    </row>
    <row r="654" spans="1:8" x14ac:dyDescent="0.2">
      <c r="A654" s="177" t="s">
        <v>167</v>
      </c>
      <c r="B654" s="177" t="s">
        <v>697</v>
      </c>
      <c r="C654" s="177" t="s">
        <v>228</v>
      </c>
      <c r="D654" s="177">
        <v>2</v>
      </c>
      <c r="E654" s="177">
        <v>4</v>
      </c>
      <c r="F654" s="177" t="s">
        <v>135</v>
      </c>
      <c r="G654" s="177" t="s">
        <v>142</v>
      </c>
      <c r="H654" s="177" t="s">
        <v>142</v>
      </c>
    </row>
    <row r="655" spans="1:8" x14ac:dyDescent="0.2">
      <c r="A655" s="177" t="s">
        <v>167</v>
      </c>
      <c r="B655" s="177" t="s">
        <v>697</v>
      </c>
      <c r="C655" s="177" t="s">
        <v>232</v>
      </c>
      <c r="D655" s="177">
        <v>2</v>
      </c>
      <c r="E655" s="177">
        <v>4</v>
      </c>
      <c r="F655" s="177" t="s">
        <v>135</v>
      </c>
      <c r="G655" s="177" t="s">
        <v>142</v>
      </c>
      <c r="H655" s="177" t="s">
        <v>142</v>
      </c>
    </row>
    <row r="656" spans="1:8" x14ac:dyDescent="0.2">
      <c r="A656" s="177" t="s">
        <v>167</v>
      </c>
      <c r="B656" s="177" t="s">
        <v>697</v>
      </c>
      <c r="C656" s="177" t="s">
        <v>234</v>
      </c>
      <c r="D656" s="177">
        <v>1</v>
      </c>
      <c r="E656" s="177">
        <v>5</v>
      </c>
      <c r="F656" s="177" t="s">
        <v>135</v>
      </c>
      <c r="G656" s="177" t="s">
        <v>142</v>
      </c>
      <c r="H656" s="177" t="s">
        <v>142</v>
      </c>
    </row>
    <row r="657" spans="1:8" x14ac:dyDescent="0.2">
      <c r="A657" s="177" t="s">
        <v>167</v>
      </c>
      <c r="B657" s="177" t="s">
        <v>697</v>
      </c>
      <c r="C657" s="177" t="s">
        <v>727</v>
      </c>
      <c r="D657" s="177">
        <v>1</v>
      </c>
      <c r="E657" s="177">
        <v>5</v>
      </c>
      <c r="F657" s="177" t="s">
        <v>135</v>
      </c>
      <c r="G657" s="177" t="s">
        <v>142</v>
      </c>
      <c r="H657" s="177" t="s">
        <v>142</v>
      </c>
    </row>
    <row r="658" spans="1:8" x14ac:dyDescent="0.2">
      <c r="A658" s="177" t="s">
        <v>167</v>
      </c>
      <c r="B658" s="177" t="s">
        <v>697</v>
      </c>
      <c r="C658" s="177" t="s">
        <v>728</v>
      </c>
      <c r="D658" s="177">
        <v>3</v>
      </c>
      <c r="E658" s="177">
        <v>4</v>
      </c>
      <c r="F658" s="177" t="s">
        <v>135</v>
      </c>
      <c r="G658" s="177" t="s">
        <v>142</v>
      </c>
      <c r="H658" s="177" t="s">
        <v>142</v>
      </c>
    </row>
    <row r="659" spans="1:8" x14ac:dyDescent="0.2">
      <c r="A659" s="177" t="s">
        <v>167</v>
      </c>
      <c r="B659" s="177" t="s">
        <v>697</v>
      </c>
      <c r="C659" s="177" t="s">
        <v>729</v>
      </c>
      <c r="D659" s="177">
        <v>1</v>
      </c>
      <c r="E659" s="177">
        <v>5</v>
      </c>
      <c r="F659" s="177" t="s">
        <v>135</v>
      </c>
      <c r="G659" s="177" t="s">
        <v>142</v>
      </c>
      <c r="H659" s="177" t="s">
        <v>142</v>
      </c>
    </row>
    <row r="660" spans="1:8" x14ac:dyDescent="0.2">
      <c r="A660" s="177" t="s">
        <v>167</v>
      </c>
      <c r="B660" s="177" t="s">
        <v>697</v>
      </c>
      <c r="C660" s="177" t="s">
        <v>730</v>
      </c>
      <c r="D660" s="177">
        <v>2</v>
      </c>
      <c r="E660" s="177">
        <v>5</v>
      </c>
      <c r="F660" s="177" t="s">
        <v>135</v>
      </c>
      <c r="G660" s="177" t="s">
        <v>142</v>
      </c>
      <c r="H660" s="177" t="s">
        <v>142</v>
      </c>
    </row>
    <row r="661" spans="1:8" x14ac:dyDescent="0.2">
      <c r="A661" s="177" t="s">
        <v>167</v>
      </c>
      <c r="B661" s="177" t="s">
        <v>697</v>
      </c>
      <c r="C661" s="177" t="s">
        <v>731</v>
      </c>
      <c r="D661" s="177">
        <v>1</v>
      </c>
      <c r="E661" s="177">
        <v>5</v>
      </c>
      <c r="F661" s="177" t="s">
        <v>135</v>
      </c>
      <c r="G661" s="177" t="s">
        <v>142</v>
      </c>
      <c r="H661" s="177" t="s">
        <v>142</v>
      </c>
    </row>
    <row r="662" spans="1:8" x14ac:dyDescent="0.2">
      <c r="A662" s="177" t="s">
        <v>167</v>
      </c>
      <c r="B662" s="177" t="s">
        <v>697</v>
      </c>
      <c r="C662" s="177" t="s">
        <v>732</v>
      </c>
      <c r="D662" s="177">
        <v>1</v>
      </c>
      <c r="E662" s="177">
        <v>5</v>
      </c>
      <c r="F662" s="177" t="s">
        <v>135</v>
      </c>
      <c r="G662" s="177" t="s">
        <v>142</v>
      </c>
      <c r="H662" s="177" t="s">
        <v>142</v>
      </c>
    </row>
    <row r="663" spans="1:8" x14ac:dyDescent="0.2">
      <c r="A663" s="177" t="s">
        <v>167</v>
      </c>
      <c r="B663" s="177" t="s">
        <v>697</v>
      </c>
      <c r="C663" s="177" t="s">
        <v>733</v>
      </c>
      <c r="D663" s="177">
        <v>1</v>
      </c>
      <c r="E663" s="177">
        <v>5</v>
      </c>
      <c r="F663" s="177" t="s">
        <v>135</v>
      </c>
      <c r="G663" s="177" t="s">
        <v>142</v>
      </c>
      <c r="H663" s="177" t="s">
        <v>142</v>
      </c>
    </row>
    <row r="664" spans="1:8" x14ac:dyDescent="0.2">
      <c r="A664" s="177" t="s">
        <v>167</v>
      </c>
      <c r="B664" s="177" t="s">
        <v>697</v>
      </c>
      <c r="C664" s="177" t="s">
        <v>238</v>
      </c>
      <c r="D664" s="177">
        <v>2</v>
      </c>
      <c r="E664" s="177">
        <v>4</v>
      </c>
      <c r="F664" s="177" t="s">
        <v>135</v>
      </c>
      <c r="G664" s="177" t="s">
        <v>142</v>
      </c>
      <c r="H664" s="177" t="s">
        <v>142</v>
      </c>
    </row>
    <row r="665" spans="1:8" x14ac:dyDescent="0.2">
      <c r="A665" s="177" t="s">
        <v>167</v>
      </c>
      <c r="B665" s="177" t="s">
        <v>697</v>
      </c>
      <c r="C665" s="177" t="s">
        <v>240</v>
      </c>
      <c r="D665" s="177">
        <v>2</v>
      </c>
      <c r="E665" s="177">
        <v>4</v>
      </c>
      <c r="F665" s="177" t="s">
        <v>135</v>
      </c>
      <c r="G665" s="177" t="s">
        <v>142</v>
      </c>
      <c r="H665" s="177" t="s">
        <v>142</v>
      </c>
    </row>
    <row r="666" spans="1:8" x14ac:dyDescent="0.2">
      <c r="A666" s="177" t="s">
        <v>167</v>
      </c>
      <c r="B666" s="177" t="s">
        <v>697</v>
      </c>
      <c r="C666" s="177" t="s">
        <v>242</v>
      </c>
      <c r="D666" s="177">
        <v>1</v>
      </c>
      <c r="E666" s="177">
        <v>5</v>
      </c>
      <c r="F666" s="177" t="s">
        <v>135</v>
      </c>
      <c r="G666" s="177" t="s">
        <v>142</v>
      </c>
      <c r="H666" s="177" t="s">
        <v>142</v>
      </c>
    </row>
    <row r="667" spans="1:8" x14ac:dyDescent="0.2">
      <c r="A667" s="177" t="s">
        <v>167</v>
      </c>
      <c r="B667" s="177" t="s">
        <v>697</v>
      </c>
      <c r="C667" s="177" t="s">
        <v>734</v>
      </c>
      <c r="D667" s="177">
        <v>1</v>
      </c>
      <c r="E667" s="177">
        <v>5</v>
      </c>
      <c r="F667" s="177" t="s">
        <v>135</v>
      </c>
      <c r="G667" s="177" t="s">
        <v>142</v>
      </c>
      <c r="H667" s="177" t="s">
        <v>142</v>
      </c>
    </row>
    <row r="668" spans="1:8" x14ac:dyDescent="0.2">
      <c r="A668" s="177" t="s">
        <v>167</v>
      </c>
      <c r="B668" s="177" t="s">
        <v>697</v>
      </c>
      <c r="C668" s="177" t="s">
        <v>735</v>
      </c>
      <c r="D668" s="177">
        <v>1</v>
      </c>
      <c r="E668" s="177">
        <v>5</v>
      </c>
      <c r="F668" s="177" t="s">
        <v>135</v>
      </c>
      <c r="G668" s="177" t="s">
        <v>142</v>
      </c>
      <c r="H668" s="177" t="s">
        <v>142</v>
      </c>
    </row>
    <row r="669" spans="1:8" x14ac:dyDescent="0.2">
      <c r="A669" s="177" t="s">
        <v>167</v>
      </c>
      <c r="B669" s="177" t="s">
        <v>697</v>
      </c>
      <c r="C669" s="177" t="s">
        <v>736</v>
      </c>
      <c r="D669" s="177">
        <v>1</v>
      </c>
      <c r="E669" s="177">
        <v>5</v>
      </c>
      <c r="F669" s="177" t="s">
        <v>135</v>
      </c>
      <c r="G669" s="177" t="s">
        <v>142</v>
      </c>
      <c r="H669" s="177" t="s">
        <v>142</v>
      </c>
    </row>
    <row r="670" spans="1:8" x14ac:dyDescent="0.2">
      <c r="A670" s="177" t="s">
        <v>167</v>
      </c>
      <c r="B670" s="177" t="s">
        <v>697</v>
      </c>
      <c r="C670" s="177" t="s">
        <v>244</v>
      </c>
      <c r="D670" s="177">
        <v>2</v>
      </c>
      <c r="E670" s="177">
        <v>4</v>
      </c>
      <c r="F670" s="177" t="s">
        <v>135</v>
      </c>
      <c r="G670" s="177" t="s">
        <v>142</v>
      </c>
      <c r="H670" s="177" t="s">
        <v>142</v>
      </c>
    </row>
    <row r="671" spans="1:8" x14ac:dyDescent="0.2">
      <c r="A671" s="177" t="s">
        <v>167</v>
      </c>
      <c r="B671" s="177" t="s">
        <v>697</v>
      </c>
      <c r="C671" s="177" t="s">
        <v>737</v>
      </c>
      <c r="D671" s="177">
        <v>1</v>
      </c>
      <c r="E671" s="177">
        <v>5</v>
      </c>
      <c r="F671" s="177" t="s">
        <v>135</v>
      </c>
      <c r="G671" s="177" t="s">
        <v>142</v>
      </c>
      <c r="H671" s="177" t="s">
        <v>142</v>
      </c>
    </row>
    <row r="672" spans="1:8" x14ac:dyDescent="0.2">
      <c r="A672" s="177" t="s">
        <v>167</v>
      </c>
      <c r="B672" s="177" t="s">
        <v>697</v>
      </c>
      <c r="C672" s="177" t="s">
        <v>248</v>
      </c>
      <c r="D672" s="177">
        <v>1</v>
      </c>
      <c r="E672" s="177">
        <v>5</v>
      </c>
      <c r="F672" s="177" t="s">
        <v>135</v>
      </c>
      <c r="G672" s="177" t="s">
        <v>142</v>
      </c>
      <c r="H672" s="177" t="s">
        <v>142</v>
      </c>
    </row>
    <row r="673" spans="1:8" x14ac:dyDescent="0.2">
      <c r="A673" s="177" t="s">
        <v>167</v>
      </c>
      <c r="B673" s="177" t="s">
        <v>697</v>
      </c>
      <c r="C673" s="177" t="s">
        <v>352</v>
      </c>
      <c r="D673" s="177">
        <v>2</v>
      </c>
      <c r="E673" s="177">
        <v>4</v>
      </c>
      <c r="F673" s="177" t="s">
        <v>135</v>
      </c>
      <c r="G673" s="177" t="s">
        <v>142</v>
      </c>
      <c r="H673" s="177" t="s">
        <v>142</v>
      </c>
    </row>
    <row r="674" spans="1:8" x14ac:dyDescent="0.2">
      <c r="A674" s="177" t="s">
        <v>167</v>
      </c>
      <c r="B674" s="177" t="s">
        <v>697</v>
      </c>
      <c r="C674" s="177" t="s">
        <v>354</v>
      </c>
      <c r="D674" s="177">
        <v>3</v>
      </c>
      <c r="E674" s="177">
        <v>4</v>
      </c>
      <c r="F674" s="177" t="s">
        <v>135</v>
      </c>
      <c r="G674" s="177" t="s">
        <v>142</v>
      </c>
      <c r="H674" s="177" t="s">
        <v>142</v>
      </c>
    </row>
    <row r="675" spans="1:8" x14ac:dyDescent="0.2">
      <c r="A675" s="177" t="s">
        <v>167</v>
      </c>
      <c r="B675" s="177" t="s">
        <v>697</v>
      </c>
      <c r="C675" s="177" t="s">
        <v>536</v>
      </c>
      <c r="D675" s="177">
        <v>1</v>
      </c>
      <c r="E675" s="177">
        <v>5</v>
      </c>
      <c r="F675" s="177" t="s">
        <v>135</v>
      </c>
      <c r="G675" s="177" t="s">
        <v>142</v>
      </c>
      <c r="H675" s="177" t="s">
        <v>142</v>
      </c>
    </row>
    <row r="676" spans="1:8" x14ac:dyDescent="0.2">
      <c r="A676" s="177" t="s">
        <v>167</v>
      </c>
      <c r="B676" s="177" t="s">
        <v>697</v>
      </c>
      <c r="C676" s="177" t="s">
        <v>250</v>
      </c>
      <c r="D676" s="177">
        <v>2</v>
      </c>
      <c r="E676" s="177">
        <v>4</v>
      </c>
      <c r="F676" s="177" t="s">
        <v>135</v>
      </c>
      <c r="G676" s="177" t="s">
        <v>142</v>
      </c>
      <c r="H676" s="177" t="s">
        <v>142</v>
      </c>
    </row>
    <row r="677" spans="1:8" x14ac:dyDescent="0.2">
      <c r="A677" s="177" t="s">
        <v>167</v>
      </c>
      <c r="B677" s="177" t="s">
        <v>697</v>
      </c>
      <c r="C677" s="177" t="s">
        <v>738</v>
      </c>
      <c r="D677" s="177">
        <v>2</v>
      </c>
      <c r="E677" s="177">
        <v>4</v>
      </c>
      <c r="F677" s="177" t="s">
        <v>135</v>
      </c>
      <c r="G677" s="177" t="s">
        <v>142</v>
      </c>
      <c r="H677" s="177" t="s">
        <v>142</v>
      </c>
    </row>
    <row r="678" spans="1:8" x14ac:dyDescent="0.2">
      <c r="A678" s="177" t="s">
        <v>167</v>
      </c>
      <c r="B678" s="177" t="s">
        <v>697</v>
      </c>
      <c r="C678" s="177" t="s">
        <v>739</v>
      </c>
      <c r="D678" s="177">
        <v>1</v>
      </c>
      <c r="E678" s="177">
        <v>5</v>
      </c>
      <c r="F678" s="177" t="s">
        <v>135</v>
      </c>
      <c r="G678" s="177" t="s">
        <v>142</v>
      </c>
      <c r="H678" s="177" t="s">
        <v>142</v>
      </c>
    </row>
    <row r="679" spans="1:8" x14ac:dyDescent="0.2">
      <c r="A679" s="177" t="s">
        <v>167</v>
      </c>
      <c r="B679" s="177" t="s">
        <v>697</v>
      </c>
      <c r="C679" s="177" t="s">
        <v>253</v>
      </c>
      <c r="D679" s="177">
        <v>2</v>
      </c>
      <c r="E679" s="177">
        <v>4</v>
      </c>
      <c r="F679" s="177" t="s">
        <v>135</v>
      </c>
      <c r="G679" s="177" t="s">
        <v>142</v>
      </c>
      <c r="H679" s="177" t="s">
        <v>142</v>
      </c>
    </row>
    <row r="680" spans="1:8" x14ac:dyDescent="0.2">
      <c r="A680" s="177" t="s">
        <v>167</v>
      </c>
      <c r="B680" s="177" t="s">
        <v>697</v>
      </c>
      <c r="C680" s="177" t="s">
        <v>356</v>
      </c>
      <c r="D680" s="177">
        <v>2</v>
      </c>
      <c r="E680" s="177">
        <v>4</v>
      </c>
      <c r="F680" s="177" t="s">
        <v>135</v>
      </c>
      <c r="G680" s="177" t="s">
        <v>142</v>
      </c>
      <c r="H680" s="177" t="s">
        <v>142</v>
      </c>
    </row>
    <row r="681" spans="1:8" x14ac:dyDescent="0.2">
      <c r="A681" s="177" t="s">
        <v>167</v>
      </c>
      <c r="B681" s="177" t="s">
        <v>697</v>
      </c>
      <c r="C681" s="177" t="s">
        <v>740</v>
      </c>
      <c r="D681" s="177">
        <v>1</v>
      </c>
      <c r="E681" s="177">
        <v>5</v>
      </c>
      <c r="F681" s="177" t="s">
        <v>135</v>
      </c>
      <c r="G681" s="177" t="s">
        <v>142</v>
      </c>
      <c r="H681" s="177" t="s">
        <v>142</v>
      </c>
    </row>
    <row r="682" spans="1:8" x14ac:dyDescent="0.2">
      <c r="A682" s="177" t="s">
        <v>167</v>
      </c>
      <c r="B682" s="177" t="s">
        <v>697</v>
      </c>
      <c r="C682" s="177" t="s">
        <v>741</v>
      </c>
      <c r="D682" s="177">
        <v>1</v>
      </c>
      <c r="E682" s="177">
        <v>5</v>
      </c>
      <c r="F682" s="177" t="s">
        <v>135</v>
      </c>
      <c r="G682" s="177" t="s">
        <v>142</v>
      </c>
      <c r="H682" s="177" t="s">
        <v>142</v>
      </c>
    </row>
    <row r="683" spans="1:8" x14ac:dyDescent="0.2">
      <c r="A683" s="177" t="s">
        <v>167</v>
      </c>
      <c r="B683" s="177" t="s">
        <v>697</v>
      </c>
      <c r="C683" s="177" t="s">
        <v>357</v>
      </c>
      <c r="D683" s="177">
        <v>1</v>
      </c>
      <c r="E683" s="177">
        <v>5</v>
      </c>
      <c r="F683" s="177" t="s">
        <v>135</v>
      </c>
      <c r="G683" s="177" t="s">
        <v>142</v>
      </c>
      <c r="H683" s="177" t="s">
        <v>142</v>
      </c>
    </row>
    <row r="684" spans="1:8" x14ac:dyDescent="0.2">
      <c r="A684" s="177" t="s">
        <v>167</v>
      </c>
      <c r="B684" s="177" t="s">
        <v>697</v>
      </c>
      <c r="C684" s="177" t="s">
        <v>254</v>
      </c>
      <c r="D684" s="177">
        <v>2</v>
      </c>
      <c r="E684" s="177">
        <v>4</v>
      </c>
      <c r="F684" s="177" t="s">
        <v>135</v>
      </c>
      <c r="G684" s="177" t="s">
        <v>142</v>
      </c>
      <c r="H684" s="177" t="s">
        <v>142</v>
      </c>
    </row>
    <row r="685" spans="1:8" x14ac:dyDescent="0.2">
      <c r="A685" s="177" t="s">
        <v>167</v>
      </c>
      <c r="B685" s="177" t="s">
        <v>697</v>
      </c>
      <c r="C685" s="177" t="s">
        <v>742</v>
      </c>
      <c r="D685" s="177">
        <v>1</v>
      </c>
      <c r="E685" s="177">
        <v>5</v>
      </c>
      <c r="F685" s="177" t="s">
        <v>135</v>
      </c>
      <c r="G685" s="177" t="s">
        <v>142</v>
      </c>
      <c r="H685" s="177" t="s">
        <v>142</v>
      </c>
    </row>
    <row r="686" spans="1:8" x14ac:dyDescent="0.2">
      <c r="A686" s="177" t="s">
        <v>167</v>
      </c>
      <c r="B686" s="177" t="s">
        <v>697</v>
      </c>
      <c r="C686" s="177" t="s">
        <v>743</v>
      </c>
      <c r="D686" s="177">
        <v>1</v>
      </c>
      <c r="E686" s="177">
        <v>5</v>
      </c>
      <c r="F686" s="177" t="s">
        <v>135</v>
      </c>
      <c r="G686" s="177" t="s">
        <v>142</v>
      </c>
      <c r="H686" s="177" t="s">
        <v>142</v>
      </c>
    </row>
    <row r="687" spans="1:8" x14ac:dyDescent="0.2">
      <c r="A687" s="177" t="s">
        <v>167</v>
      </c>
      <c r="B687" s="177" t="s">
        <v>697</v>
      </c>
      <c r="C687" s="177" t="s">
        <v>744</v>
      </c>
      <c r="D687" s="177">
        <v>1</v>
      </c>
      <c r="E687" s="177">
        <v>5</v>
      </c>
      <c r="F687" s="177" t="s">
        <v>135</v>
      </c>
      <c r="G687" s="177" t="s">
        <v>142</v>
      </c>
      <c r="H687" s="177" t="s">
        <v>142</v>
      </c>
    </row>
    <row r="688" spans="1:8" x14ac:dyDescent="0.2">
      <c r="A688" s="177" t="s">
        <v>167</v>
      </c>
      <c r="B688" s="177" t="s">
        <v>697</v>
      </c>
      <c r="C688" s="177" t="s">
        <v>363</v>
      </c>
      <c r="D688" s="177">
        <v>2</v>
      </c>
      <c r="E688" s="177">
        <v>4</v>
      </c>
      <c r="F688" s="177" t="s">
        <v>135</v>
      </c>
      <c r="G688" s="177" t="s">
        <v>142</v>
      </c>
      <c r="H688" s="177" t="s">
        <v>142</v>
      </c>
    </row>
    <row r="689" spans="1:8" x14ac:dyDescent="0.2">
      <c r="A689" s="177" t="s">
        <v>167</v>
      </c>
      <c r="B689" s="177" t="s">
        <v>697</v>
      </c>
      <c r="C689" s="177" t="s">
        <v>745</v>
      </c>
      <c r="D689" s="177">
        <v>1</v>
      </c>
      <c r="E689" s="177">
        <v>5</v>
      </c>
      <c r="F689" s="177" t="s">
        <v>135</v>
      </c>
      <c r="G689" s="177" t="s">
        <v>142</v>
      </c>
      <c r="H689" s="177" t="s">
        <v>142</v>
      </c>
    </row>
    <row r="690" spans="1:8" x14ac:dyDescent="0.2">
      <c r="A690" s="177" t="s">
        <v>167</v>
      </c>
      <c r="B690" s="177" t="s">
        <v>697</v>
      </c>
      <c r="C690" s="177" t="s">
        <v>746</v>
      </c>
      <c r="D690" s="177">
        <v>2</v>
      </c>
      <c r="E690" s="177">
        <v>4</v>
      </c>
      <c r="F690" s="177" t="s">
        <v>135</v>
      </c>
      <c r="G690" s="177" t="s">
        <v>142</v>
      </c>
      <c r="H690" s="177" t="s">
        <v>142</v>
      </c>
    </row>
    <row r="691" spans="1:8" x14ac:dyDescent="0.2">
      <c r="A691" s="177" t="s">
        <v>167</v>
      </c>
      <c r="B691" s="177" t="s">
        <v>697</v>
      </c>
      <c r="C691" s="177" t="s">
        <v>649</v>
      </c>
      <c r="D691" s="177">
        <v>1</v>
      </c>
      <c r="E691" s="177">
        <v>5</v>
      </c>
      <c r="F691" s="177" t="s">
        <v>135</v>
      </c>
      <c r="G691" s="177" t="s">
        <v>142</v>
      </c>
      <c r="H691" s="177" t="s">
        <v>142</v>
      </c>
    </row>
    <row r="692" spans="1:8" x14ac:dyDescent="0.2">
      <c r="A692" s="177" t="s">
        <v>167</v>
      </c>
      <c r="B692" s="177" t="s">
        <v>697</v>
      </c>
      <c r="C692" s="177" t="s">
        <v>260</v>
      </c>
      <c r="D692" s="177">
        <v>2</v>
      </c>
      <c r="E692" s="177">
        <v>4</v>
      </c>
      <c r="F692" s="177" t="s">
        <v>135</v>
      </c>
      <c r="G692" s="177" t="s">
        <v>142</v>
      </c>
      <c r="H692" s="177" t="s">
        <v>142</v>
      </c>
    </row>
    <row r="693" spans="1:8" x14ac:dyDescent="0.2">
      <c r="A693" s="177" t="s">
        <v>167</v>
      </c>
      <c r="B693" s="177" t="s">
        <v>697</v>
      </c>
      <c r="C693" s="177" t="s">
        <v>650</v>
      </c>
      <c r="D693" s="177">
        <v>2</v>
      </c>
      <c r="E693" s="177">
        <v>4</v>
      </c>
      <c r="F693" s="177" t="s">
        <v>135</v>
      </c>
      <c r="G693" s="177" t="s">
        <v>142</v>
      </c>
      <c r="H693" s="177" t="s">
        <v>142</v>
      </c>
    </row>
    <row r="694" spans="1:8" x14ac:dyDescent="0.2">
      <c r="A694" s="177" t="s">
        <v>167</v>
      </c>
      <c r="B694" s="177" t="s">
        <v>697</v>
      </c>
      <c r="C694" s="177" t="s">
        <v>365</v>
      </c>
      <c r="D694" s="177">
        <v>2</v>
      </c>
      <c r="E694" s="177">
        <v>4</v>
      </c>
      <c r="F694" s="177" t="s">
        <v>135</v>
      </c>
      <c r="G694" s="177" t="s">
        <v>142</v>
      </c>
      <c r="H694" s="177" t="s">
        <v>142</v>
      </c>
    </row>
    <row r="695" spans="1:8" x14ac:dyDescent="0.2">
      <c r="A695" s="177" t="s">
        <v>167</v>
      </c>
      <c r="B695" s="177" t="s">
        <v>697</v>
      </c>
      <c r="C695" s="177" t="s">
        <v>747</v>
      </c>
      <c r="D695" s="177">
        <v>1</v>
      </c>
      <c r="E695" s="177">
        <v>5</v>
      </c>
      <c r="F695" s="177" t="s">
        <v>135</v>
      </c>
      <c r="G695" s="177" t="s">
        <v>142</v>
      </c>
      <c r="H695" s="177" t="s">
        <v>142</v>
      </c>
    </row>
    <row r="696" spans="1:8" x14ac:dyDescent="0.2">
      <c r="A696" s="177" t="s">
        <v>167</v>
      </c>
      <c r="B696" s="177" t="s">
        <v>697</v>
      </c>
      <c r="C696" s="177" t="s">
        <v>748</v>
      </c>
      <c r="D696" s="177">
        <v>2</v>
      </c>
      <c r="E696" s="177">
        <v>5</v>
      </c>
      <c r="F696" s="177" t="s">
        <v>135</v>
      </c>
      <c r="G696" s="177" t="s">
        <v>142</v>
      </c>
      <c r="H696" s="177" t="s">
        <v>142</v>
      </c>
    </row>
    <row r="697" spans="1:8" x14ac:dyDescent="0.2">
      <c r="A697" s="177" t="s">
        <v>167</v>
      </c>
      <c r="B697" s="177" t="s">
        <v>697</v>
      </c>
      <c r="C697" s="177" t="s">
        <v>749</v>
      </c>
      <c r="D697" s="177">
        <v>2</v>
      </c>
      <c r="E697" s="177">
        <v>4</v>
      </c>
      <c r="F697" s="177" t="s">
        <v>135</v>
      </c>
      <c r="G697" s="177" t="s">
        <v>142</v>
      </c>
      <c r="H697" s="177" t="s">
        <v>142</v>
      </c>
    </row>
    <row r="698" spans="1:8" x14ac:dyDescent="0.2">
      <c r="A698" s="177" t="s">
        <v>167</v>
      </c>
      <c r="B698" s="177" t="s">
        <v>697</v>
      </c>
      <c r="C698" s="177" t="s">
        <v>750</v>
      </c>
      <c r="D698" s="177">
        <v>1</v>
      </c>
      <c r="E698" s="177">
        <v>5</v>
      </c>
      <c r="F698" s="177" t="s">
        <v>135</v>
      </c>
      <c r="G698" s="177" t="s">
        <v>142</v>
      </c>
      <c r="H698" s="177" t="s">
        <v>142</v>
      </c>
    </row>
    <row r="699" spans="1:8" x14ac:dyDescent="0.2">
      <c r="A699" s="177" t="s">
        <v>167</v>
      </c>
      <c r="B699" s="177" t="s">
        <v>697</v>
      </c>
      <c r="C699" s="177" t="s">
        <v>751</v>
      </c>
      <c r="D699" s="177">
        <v>1</v>
      </c>
      <c r="E699" s="177">
        <v>5</v>
      </c>
      <c r="F699" s="177" t="s">
        <v>135</v>
      </c>
      <c r="G699" s="177" t="s">
        <v>142</v>
      </c>
      <c r="H699" s="177" t="s">
        <v>142</v>
      </c>
    </row>
    <row r="700" spans="1:8" x14ac:dyDescent="0.2">
      <c r="A700" s="177" t="s">
        <v>169</v>
      </c>
      <c r="B700" s="177" t="s">
        <v>752</v>
      </c>
      <c r="C700" s="177" t="s">
        <v>427</v>
      </c>
      <c r="D700" s="177">
        <v>1</v>
      </c>
      <c r="E700" s="177">
        <v>5</v>
      </c>
      <c r="F700" s="177" t="s">
        <v>135</v>
      </c>
      <c r="G700" s="177" t="s">
        <v>142</v>
      </c>
      <c r="H700" s="177" t="s">
        <v>142</v>
      </c>
    </row>
    <row r="701" spans="1:8" x14ac:dyDescent="0.2">
      <c r="A701" s="177" t="s">
        <v>169</v>
      </c>
      <c r="B701" s="177" t="s">
        <v>752</v>
      </c>
      <c r="C701" s="177" t="s">
        <v>753</v>
      </c>
      <c r="D701" s="177">
        <v>1</v>
      </c>
      <c r="E701" s="177">
        <v>5</v>
      </c>
      <c r="F701" s="177" t="s">
        <v>135</v>
      </c>
      <c r="G701" s="177" t="s">
        <v>142</v>
      </c>
      <c r="H701" s="177" t="s">
        <v>142</v>
      </c>
    </row>
    <row r="702" spans="1:8" x14ac:dyDescent="0.2">
      <c r="A702" s="177" t="s">
        <v>169</v>
      </c>
      <c r="B702" s="177" t="s">
        <v>752</v>
      </c>
      <c r="C702" s="177" t="s">
        <v>754</v>
      </c>
      <c r="D702" s="177">
        <v>1</v>
      </c>
      <c r="E702" s="177">
        <v>5</v>
      </c>
      <c r="F702" s="177" t="s">
        <v>135</v>
      </c>
      <c r="G702" s="177" t="s">
        <v>142</v>
      </c>
      <c r="H702" s="177" t="s">
        <v>142</v>
      </c>
    </row>
    <row r="703" spans="1:8" x14ac:dyDescent="0.2">
      <c r="A703" s="177" t="s">
        <v>169</v>
      </c>
      <c r="B703" s="177" t="s">
        <v>752</v>
      </c>
      <c r="C703" s="177" t="s">
        <v>314</v>
      </c>
      <c r="D703" s="177">
        <v>1</v>
      </c>
      <c r="E703" s="177">
        <v>5</v>
      </c>
      <c r="F703" s="177" t="s">
        <v>135</v>
      </c>
      <c r="G703" s="177" t="s">
        <v>142</v>
      </c>
      <c r="H703" s="177" t="s">
        <v>142</v>
      </c>
    </row>
    <row r="704" spans="1:8" x14ac:dyDescent="0.2">
      <c r="A704" s="177" t="s">
        <v>169</v>
      </c>
      <c r="B704" s="177" t="s">
        <v>752</v>
      </c>
      <c r="C704" s="177" t="s">
        <v>755</v>
      </c>
      <c r="D704" s="177">
        <v>1</v>
      </c>
      <c r="E704" s="177">
        <v>5</v>
      </c>
      <c r="F704" s="177" t="s">
        <v>135</v>
      </c>
      <c r="G704" s="177" t="s">
        <v>142</v>
      </c>
      <c r="H704" s="177" t="s">
        <v>142</v>
      </c>
    </row>
    <row r="705" spans="1:8" x14ac:dyDescent="0.2">
      <c r="A705" s="177" t="s">
        <v>169</v>
      </c>
      <c r="B705" s="177" t="s">
        <v>752</v>
      </c>
      <c r="C705" s="177" t="s">
        <v>315</v>
      </c>
      <c r="D705" s="177">
        <v>1</v>
      </c>
      <c r="E705" s="177">
        <v>5</v>
      </c>
      <c r="F705" s="177" t="s">
        <v>135</v>
      </c>
      <c r="G705" s="177" t="s">
        <v>142</v>
      </c>
      <c r="H705" s="177" t="s">
        <v>142</v>
      </c>
    </row>
    <row r="706" spans="1:8" x14ac:dyDescent="0.2">
      <c r="A706" s="177" t="s">
        <v>169</v>
      </c>
      <c r="B706" s="177" t="s">
        <v>752</v>
      </c>
      <c r="C706" s="177" t="s">
        <v>700</v>
      </c>
      <c r="D706" s="177">
        <v>2</v>
      </c>
      <c r="E706" s="177">
        <v>4</v>
      </c>
      <c r="F706" s="177" t="s">
        <v>135</v>
      </c>
      <c r="G706" s="177" t="s">
        <v>142</v>
      </c>
      <c r="H706" s="177" t="s">
        <v>142</v>
      </c>
    </row>
    <row r="707" spans="1:8" x14ac:dyDescent="0.2">
      <c r="A707" s="177" t="s">
        <v>169</v>
      </c>
      <c r="B707" s="177" t="s">
        <v>752</v>
      </c>
      <c r="C707" s="177" t="s">
        <v>317</v>
      </c>
      <c r="D707" s="177">
        <v>1</v>
      </c>
      <c r="E707" s="177">
        <v>5</v>
      </c>
      <c r="F707" s="177" t="s">
        <v>135</v>
      </c>
      <c r="G707" s="177" t="s">
        <v>142</v>
      </c>
      <c r="H707" s="177" t="s">
        <v>142</v>
      </c>
    </row>
    <row r="708" spans="1:8" x14ac:dyDescent="0.2">
      <c r="A708" s="177" t="s">
        <v>169</v>
      </c>
      <c r="B708" s="177" t="s">
        <v>752</v>
      </c>
      <c r="C708" s="177" t="s">
        <v>702</v>
      </c>
      <c r="D708" s="177">
        <v>1</v>
      </c>
      <c r="E708" s="177">
        <v>5</v>
      </c>
      <c r="F708" s="177" t="s">
        <v>135</v>
      </c>
      <c r="G708" s="177" t="s">
        <v>142</v>
      </c>
      <c r="H708" s="177" t="s">
        <v>142</v>
      </c>
    </row>
    <row r="709" spans="1:8" x14ac:dyDescent="0.2">
      <c r="A709" s="177" t="s">
        <v>169</v>
      </c>
      <c r="B709" s="177" t="s">
        <v>752</v>
      </c>
      <c r="C709" s="177" t="s">
        <v>319</v>
      </c>
      <c r="D709" s="177">
        <v>1</v>
      </c>
      <c r="E709" s="177">
        <v>4</v>
      </c>
      <c r="F709" s="177" t="s">
        <v>135</v>
      </c>
      <c r="G709" s="177" t="s">
        <v>142</v>
      </c>
      <c r="H709" s="177" t="s">
        <v>142</v>
      </c>
    </row>
    <row r="710" spans="1:8" x14ac:dyDescent="0.2">
      <c r="A710" s="177" t="s">
        <v>169</v>
      </c>
      <c r="B710" s="177" t="s">
        <v>752</v>
      </c>
      <c r="C710" s="177" t="s">
        <v>166</v>
      </c>
      <c r="D710" s="177">
        <v>2</v>
      </c>
      <c r="E710" s="177">
        <v>5</v>
      </c>
      <c r="F710" s="177" t="s">
        <v>135</v>
      </c>
      <c r="G710" s="177" t="s">
        <v>142</v>
      </c>
      <c r="H710" s="177" t="s">
        <v>142</v>
      </c>
    </row>
    <row r="711" spans="1:8" x14ac:dyDescent="0.2">
      <c r="A711" s="177" t="s">
        <v>169</v>
      </c>
      <c r="B711" s="177" t="s">
        <v>752</v>
      </c>
      <c r="C711" s="177" t="s">
        <v>705</v>
      </c>
      <c r="D711" s="177">
        <v>1</v>
      </c>
      <c r="E711" s="177">
        <v>5</v>
      </c>
      <c r="F711" s="177" t="s">
        <v>135</v>
      </c>
      <c r="G711" s="177" t="s">
        <v>142</v>
      </c>
      <c r="H711" s="177" t="s">
        <v>142</v>
      </c>
    </row>
    <row r="712" spans="1:8" x14ac:dyDescent="0.2">
      <c r="A712" s="177" t="s">
        <v>169</v>
      </c>
      <c r="B712" s="177" t="s">
        <v>752</v>
      </c>
      <c r="C712" s="177" t="s">
        <v>324</v>
      </c>
      <c r="D712" s="177">
        <v>2</v>
      </c>
      <c r="E712" s="177">
        <v>4</v>
      </c>
      <c r="F712" s="177" t="s">
        <v>135</v>
      </c>
      <c r="G712" s="177" t="s">
        <v>142</v>
      </c>
      <c r="H712" s="177" t="s">
        <v>142</v>
      </c>
    </row>
    <row r="713" spans="1:8" x14ac:dyDescent="0.2">
      <c r="A713" s="177" t="s">
        <v>169</v>
      </c>
      <c r="B713" s="177" t="s">
        <v>752</v>
      </c>
      <c r="C713" s="177" t="s">
        <v>756</v>
      </c>
      <c r="D713" s="177">
        <v>2</v>
      </c>
      <c r="E713" s="177">
        <v>4</v>
      </c>
      <c r="F713" s="177" t="s">
        <v>135</v>
      </c>
      <c r="G713" s="177" t="s">
        <v>142</v>
      </c>
      <c r="H713" s="177" t="s">
        <v>142</v>
      </c>
    </row>
    <row r="714" spans="1:8" x14ac:dyDescent="0.2">
      <c r="A714" s="177" t="s">
        <v>169</v>
      </c>
      <c r="B714" s="177" t="s">
        <v>752</v>
      </c>
      <c r="C714" s="177" t="s">
        <v>188</v>
      </c>
      <c r="D714" s="177">
        <v>1</v>
      </c>
      <c r="E714" s="177">
        <v>5</v>
      </c>
      <c r="F714" s="177" t="s">
        <v>135</v>
      </c>
      <c r="G714" s="177" t="s">
        <v>142</v>
      </c>
      <c r="H714" s="177" t="s">
        <v>142</v>
      </c>
    </row>
    <row r="715" spans="1:8" x14ac:dyDescent="0.2">
      <c r="A715" s="177" t="s">
        <v>169</v>
      </c>
      <c r="B715" s="177" t="s">
        <v>752</v>
      </c>
      <c r="C715" s="177" t="s">
        <v>757</v>
      </c>
      <c r="D715" s="177">
        <v>2</v>
      </c>
      <c r="E715" s="177">
        <v>4</v>
      </c>
      <c r="F715" s="177" t="s">
        <v>135</v>
      </c>
      <c r="G715" s="177" t="s">
        <v>142</v>
      </c>
      <c r="H715" s="177" t="s">
        <v>142</v>
      </c>
    </row>
    <row r="716" spans="1:8" x14ac:dyDescent="0.2">
      <c r="A716" s="177" t="s">
        <v>169</v>
      </c>
      <c r="B716" s="177" t="s">
        <v>752</v>
      </c>
      <c r="C716" s="177" t="s">
        <v>579</v>
      </c>
      <c r="D716" s="177">
        <v>1</v>
      </c>
      <c r="E716" s="177">
        <v>5</v>
      </c>
      <c r="F716" s="177" t="s">
        <v>135</v>
      </c>
      <c r="G716" s="177" t="s">
        <v>142</v>
      </c>
      <c r="H716" s="177" t="s">
        <v>142</v>
      </c>
    </row>
    <row r="717" spans="1:8" x14ac:dyDescent="0.2">
      <c r="A717" s="177" t="s">
        <v>169</v>
      </c>
      <c r="B717" s="177" t="s">
        <v>752</v>
      </c>
      <c r="C717" s="177" t="s">
        <v>758</v>
      </c>
      <c r="D717" s="177">
        <v>1</v>
      </c>
      <c r="E717" s="177">
        <v>5</v>
      </c>
      <c r="F717" s="177" t="s">
        <v>135</v>
      </c>
      <c r="G717" s="177" t="s">
        <v>142</v>
      </c>
      <c r="H717" s="177" t="s">
        <v>142</v>
      </c>
    </row>
    <row r="718" spans="1:8" x14ac:dyDescent="0.2">
      <c r="A718" s="177" t="s">
        <v>169</v>
      </c>
      <c r="B718" s="177" t="s">
        <v>752</v>
      </c>
      <c r="C718" s="177" t="s">
        <v>759</v>
      </c>
      <c r="D718" s="177">
        <v>2</v>
      </c>
      <c r="E718" s="177">
        <v>4</v>
      </c>
      <c r="F718" s="177" t="s">
        <v>135</v>
      </c>
      <c r="G718" s="177" t="s">
        <v>142</v>
      </c>
      <c r="H718" s="177" t="s">
        <v>142</v>
      </c>
    </row>
    <row r="719" spans="1:8" x14ac:dyDescent="0.2">
      <c r="A719" s="177" t="s">
        <v>169</v>
      </c>
      <c r="B719" s="177" t="s">
        <v>752</v>
      </c>
      <c r="C719" s="177" t="s">
        <v>760</v>
      </c>
      <c r="D719" s="177">
        <v>1</v>
      </c>
      <c r="E719" s="177">
        <v>5</v>
      </c>
      <c r="F719" s="177" t="s">
        <v>135</v>
      </c>
      <c r="G719" s="177" t="s">
        <v>142</v>
      </c>
      <c r="H719" s="177" t="s">
        <v>142</v>
      </c>
    </row>
    <row r="720" spans="1:8" x14ac:dyDescent="0.2">
      <c r="A720" s="177" t="s">
        <v>169</v>
      </c>
      <c r="B720" s="177" t="s">
        <v>752</v>
      </c>
      <c r="C720" s="177" t="s">
        <v>196</v>
      </c>
      <c r="D720" s="177">
        <v>1</v>
      </c>
      <c r="E720" s="177">
        <v>5</v>
      </c>
      <c r="F720" s="177" t="s">
        <v>135</v>
      </c>
      <c r="G720" s="177" t="s">
        <v>142</v>
      </c>
      <c r="H720" s="177" t="s">
        <v>142</v>
      </c>
    </row>
    <row r="721" spans="1:8" x14ac:dyDescent="0.2">
      <c r="A721" s="177" t="s">
        <v>169</v>
      </c>
      <c r="B721" s="177" t="s">
        <v>752</v>
      </c>
      <c r="C721" s="177" t="s">
        <v>590</v>
      </c>
      <c r="D721" s="177">
        <v>2</v>
      </c>
      <c r="E721" s="177">
        <v>4</v>
      </c>
      <c r="F721" s="177" t="s">
        <v>135</v>
      </c>
      <c r="G721" s="177" t="s">
        <v>142</v>
      </c>
      <c r="H721" s="177" t="s">
        <v>142</v>
      </c>
    </row>
    <row r="722" spans="1:8" x14ac:dyDescent="0.2">
      <c r="A722" s="177" t="s">
        <v>169</v>
      </c>
      <c r="B722" s="177" t="s">
        <v>752</v>
      </c>
      <c r="C722" s="177" t="s">
        <v>761</v>
      </c>
      <c r="D722" s="177">
        <v>1</v>
      </c>
      <c r="E722" s="177">
        <v>5</v>
      </c>
      <c r="F722" s="177" t="s">
        <v>135</v>
      </c>
      <c r="G722" s="177" t="s">
        <v>142</v>
      </c>
      <c r="H722" s="177" t="s">
        <v>142</v>
      </c>
    </row>
    <row r="723" spans="1:8" x14ac:dyDescent="0.2">
      <c r="A723" s="177" t="s">
        <v>169</v>
      </c>
      <c r="B723" s="177" t="s">
        <v>752</v>
      </c>
      <c r="C723" s="177" t="s">
        <v>198</v>
      </c>
      <c r="D723" s="177">
        <v>2</v>
      </c>
      <c r="E723" s="177">
        <v>5</v>
      </c>
      <c r="F723" s="177" t="s">
        <v>135</v>
      </c>
      <c r="G723" s="177" t="s">
        <v>142</v>
      </c>
      <c r="H723" s="177" t="s">
        <v>142</v>
      </c>
    </row>
    <row r="724" spans="1:8" x14ac:dyDescent="0.2">
      <c r="A724" s="177" t="s">
        <v>169</v>
      </c>
      <c r="B724" s="177" t="s">
        <v>752</v>
      </c>
      <c r="C724" s="177" t="s">
        <v>330</v>
      </c>
      <c r="D724" s="177">
        <v>1</v>
      </c>
      <c r="E724" s="177">
        <v>5</v>
      </c>
      <c r="F724" s="177" t="s">
        <v>135</v>
      </c>
      <c r="G724" s="177" t="s">
        <v>142</v>
      </c>
      <c r="H724" s="177" t="s">
        <v>142</v>
      </c>
    </row>
    <row r="725" spans="1:8" x14ac:dyDescent="0.2">
      <c r="A725" s="177" t="s">
        <v>169</v>
      </c>
      <c r="B725" s="177" t="s">
        <v>752</v>
      </c>
      <c r="C725" s="177" t="s">
        <v>762</v>
      </c>
      <c r="D725" s="177">
        <v>2</v>
      </c>
      <c r="E725" s="177">
        <v>4</v>
      </c>
      <c r="F725" s="177" t="s">
        <v>135</v>
      </c>
      <c r="G725" s="177" t="s">
        <v>142</v>
      </c>
      <c r="H725" s="177" t="s">
        <v>142</v>
      </c>
    </row>
    <row r="726" spans="1:8" x14ac:dyDescent="0.2">
      <c r="A726" s="177" t="s">
        <v>169</v>
      </c>
      <c r="B726" s="177" t="s">
        <v>752</v>
      </c>
      <c r="C726" s="177" t="s">
        <v>332</v>
      </c>
      <c r="D726" s="177">
        <v>1</v>
      </c>
      <c r="E726" s="177">
        <v>5</v>
      </c>
      <c r="F726" s="177" t="s">
        <v>135</v>
      </c>
      <c r="G726" s="177" t="s">
        <v>142</v>
      </c>
      <c r="H726" s="177" t="s">
        <v>142</v>
      </c>
    </row>
    <row r="727" spans="1:8" x14ac:dyDescent="0.2">
      <c r="A727" s="177" t="s">
        <v>169</v>
      </c>
      <c r="B727" s="177" t="s">
        <v>752</v>
      </c>
      <c r="C727" s="177" t="s">
        <v>202</v>
      </c>
      <c r="D727" s="177">
        <v>2</v>
      </c>
      <c r="E727" s="177">
        <v>4</v>
      </c>
      <c r="F727" s="177" t="s">
        <v>135</v>
      </c>
      <c r="G727" s="177" t="s">
        <v>142</v>
      </c>
      <c r="H727" s="177" t="s">
        <v>142</v>
      </c>
    </row>
    <row r="728" spans="1:8" x14ac:dyDescent="0.2">
      <c r="A728" s="177" t="s">
        <v>169</v>
      </c>
      <c r="B728" s="177" t="s">
        <v>752</v>
      </c>
      <c r="C728" s="177" t="s">
        <v>515</v>
      </c>
      <c r="D728" s="177">
        <v>1</v>
      </c>
      <c r="E728" s="177">
        <v>5</v>
      </c>
      <c r="F728" s="177" t="s">
        <v>135</v>
      </c>
      <c r="G728" s="177" t="s">
        <v>142</v>
      </c>
      <c r="H728" s="177" t="s">
        <v>142</v>
      </c>
    </row>
    <row r="729" spans="1:8" x14ac:dyDescent="0.2">
      <c r="A729" s="177" t="s">
        <v>169</v>
      </c>
      <c r="B729" s="177" t="s">
        <v>752</v>
      </c>
      <c r="C729" s="177" t="s">
        <v>600</v>
      </c>
      <c r="D729" s="177">
        <v>1</v>
      </c>
      <c r="E729" s="177">
        <v>5</v>
      </c>
      <c r="F729" s="177" t="s">
        <v>135</v>
      </c>
      <c r="G729" s="177" t="s">
        <v>142</v>
      </c>
      <c r="H729" s="177" t="s">
        <v>142</v>
      </c>
    </row>
    <row r="730" spans="1:8" x14ac:dyDescent="0.2">
      <c r="A730" s="177" t="s">
        <v>169</v>
      </c>
      <c r="B730" s="177" t="s">
        <v>752</v>
      </c>
      <c r="C730" s="177" t="s">
        <v>763</v>
      </c>
      <c r="D730" s="177">
        <v>1</v>
      </c>
      <c r="E730" s="177">
        <v>4</v>
      </c>
      <c r="F730" s="177" t="s">
        <v>135</v>
      </c>
      <c r="G730" s="177" t="s">
        <v>142</v>
      </c>
      <c r="H730" s="177" t="s">
        <v>142</v>
      </c>
    </row>
    <row r="731" spans="1:8" x14ac:dyDescent="0.2">
      <c r="A731" s="177" t="s">
        <v>169</v>
      </c>
      <c r="B731" s="177" t="s">
        <v>752</v>
      </c>
      <c r="C731" s="177" t="s">
        <v>764</v>
      </c>
      <c r="D731" s="177">
        <v>1</v>
      </c>
      <c r="E731" s="177">
        <v>5</v>
      </c>
      <c r="F731" s="177" t="s">
        <v>135</v>
      </c>
      <c r="G731" s="177" t="s">
        <v>142</v>
      </c>
      <c r="H731" s="177" t="s">
        <v>142</v>
      </c>
    </row>
    <row r="732" spans="1:8" x14ac:dyDescent="0.2">
      <c r="A732" s="177" t="s">
        <v>169</v>
      </c>
      <c r="B732" s="177" t="s">
        <v>752</v>
      </c>
      <c r="C732" s="177" t="s">
        <v>206</v>
      </c>
      <c r="D732" s="177">
        <v>1</v>
      </c>
      <c r="E732" s="177">
        <v>5</v>
      </c>
      <c r="F732" s="177" t="s">
        <v>135</v>
      </c>
      <c r="G732" s="177" t="s">
        <v>142</v>
      </c>
      <c r="H732" s="177" t="s">
        <v>142</v>
      </c>
    </row>
    <row r="733" spans="1:8" x14ac:dyDescent="0.2">
      <c r="A733" s="177" t="s">
        <v>169</v>
      </c>
      <c r="B733" s="177" t="s">
        <v>752</v>
      </c>
      <c r="C733" s="177" t="s">
        <v>335</v>
      </c>
      <c r="D733" s="177">
        <v>1</v>
      </c>
      <c r="E733" s="177">
        <v>5</v>
      </c>
      <c r="F733" s="177" t="s">
        <v>135</v>
      </c>
      <c r="G733" s="177" t="s">
        <v>142</v>
      </c>
      <c r="H733" s="177" t="s">
        <v>142</v>
      </c>
    </row>
    <row r="734" spans="1:8" x14ac:dyDescent="0.2">
      <c r="A734" s="177" t="s">
        <v>169</v>
      </c>
      <c r="B734" s="177" t="s">
        <v>752</v>
      </c>
      <c r="C734" s="177" t="s">
        <v>765</v>
      </c>
      <c r="D734" s="177">
        <v>1</v>
      </c>
      <c r="E734" s="177">
        <v>5</v>
      </c>
      <c r="F734" s="177" t="s">
        <v>135</v>
      </c>
      <c r="G734" s="177" t="s">
        <v>142</v>
      </c>
      <c r="H734" s="177" t="s">
        <v>142</v>
      </c>
    </row>
    <row r="735" spans="1:8" x14ac:dyDescent="0.2">
      <c r="A735" s="177" t="s">
        <v>169</v>
      </c>
      <c r="B735" s="177" t="s">
        <v>752</v>
      </c>
      <c r="C735" s="177" t="s">
        <v>210</v>
      </c>
      <c r="D735" s="177">
        <v>2</v>
      </c>
      <c r="E735" s="177">
        <v>4</v>
      </c>
      <c r="F735" s="177" t="s">
        <v>135</v>
      </c>
      <c r="G735" s="177" t="s">
        <v>142</v>
      </c>
      <c r="H735" s="177" t="s">
        <v>142</v>
      </c>
    </row>
    <row r="736" spans="1:8" x14ac:dyDescent="0.2">
      <c r="A736" s="177" t="s">
        <v>169</v>
      </c>
      <c r="B736" s="177" t="s">
        <v>752</v>
      </c>
      <c r="C736" s="177" t="s">
        <v>606</v>
      </c>
      <c r="D736" s="177">
        <v>2</v>
      </c>
      <c r="E736" s="177">
        <v>5</v>
      </c>
      <c r="F736" s="177" t="s">
        <v>135</v>
      </c>
      <c r="G736" s="177" t="s">
        <v>142</v>
      </c>
      <c r="H736" s="177" t="s">
        <v>142</v>
      </c>
    </row>
    <row r="737" spans="1:8" x14ac:dyDescent="0.2">
      <c r="A737" s="177" t="s">
        <v>169</v>
      </c>
      <c r="B737" s="177" t="s">
        <v>752</v>
      </c>
      <c r="C737" s="177" t="s">
        <v>766</v>
      </c>
      <c r="D737" s="177">
        <v>1</v>
      </c>
      <c r="E737" s="177">
        <v>5</v>
      </c>
      <c r="F737" s="177" t="s">
        <v>135</v>
      </c>
      <c r="G737" s="177" t="s">
        <v>142</v>
      </c>
      <c r="H737" s="177" t="s">
        <v>142</v>
      </c>
    </row>
    <row r="738" spans="1:8" x14ac:dyDescent="0.2">
      <c r="A738" s="177" t="s">
        <v>169</v>
      </c>
      <c r="B738" s="177" t="s">
        <v>752</v>
      </c>
      <c r="C738" s="177" t="s">
        <v>212</v>
      </c>
      <c r="D738" s="177">
        <v>2</v>
      </c>
      <c r="E738" s="177">
        <v>4</v>
      </c>
      <c r="F738" s="177" t="s">
        <v>135</v>
      </c>
      <c r="G738" s="177" t="s">
        <v>142</v>
      </c>
      <c r="H738" s="177" t="s">
        <v>142</v>
      </c>
    </row>
    <row r="739" spans="1:8" x14ac:dyDescent="0.2">
      <c r="A739" s="177" t="s">
        <v>169</v>
      </c>
      <c r="B739" s="177" t="s">
        <v>752</v>
      </c>
      <c r="C739" s="177" t="s">
        <v>767</v>
      </c>
      <c r="D739" s="177">
        <v>1</v>
      </c>
      <c r="E739" s="177">
        <v>4</v>
      </c>
      <c r="F739" s="177" t="s">
        <v>135</v>
      </c>
      <c r="G739" s="177" t="s">
        <v>142</v>
      </c>
      <c r="H739" s="177" t="s">
        <v>142</v>
      </c>
    </row>
    <row r="740" spans="1:8" x14ac:dyDescent="0.2">
      <c r="A740" s="177" t="s">
        <v>169</v>
      </c>
      <c r="B740" s="177" t="s">
        <v>752</v>
      </c>
      <c r="C740" s="177" t="s">
        <v>338</v>
      </c>
      <c r="D740" s="177">
        <v>1</v>
      </c>
      <c r="E740" s="177">
        <v>5</v>
      </c>
      <c r="F740" s="177" t="s">
        <v>135</v>
      </c>
      <c r="G740" s="177" t="s">
        <v>142</v>
      </c>
      <c r="H740" s="177" t="s">
        <v>142</v>
      </c>
    </row>
    <row r="741" spans="1:8" x14ac:dyDescent="0.2">
      <c r="A741" s="177" t="s">
        <v>169</v>
      </c>
      <c r="B741" s="177" t="s">
        <v>752</v>
      </c>
      <c r="C741" s="177" t="s">
        <v>723</v>
      </c>
      <c r="D741" s="177">
        <v>2</v>
      </c>
      <c r="E741" s="177">
        <v>4</v>
      </c>
      <c r="F741" s="177" t="s">
        <v>135</v>
      </c>
      <c r="G741" s="177" t="s">
        <v>142</v>
      </c>
      <c r="H741" s="177" t="s">
        <v>142</v>
      </c>
    </row>
    <row r="742" spans="1:8" x14ac:dyDescent="0.2">
      <c r="A742" s="177" t="s">
        <v>169</v>
      </c>
      <c r="B742" s="177" t="s">
        <v>752</v>
      </c>
      <c r="C742" s="177" t="s">
        <v>768</v>
      </c>
      <c r="D742" s="177">
        <v>1</v>
      </c>
      <c r="E742" s="177">
        <v>5</v>
      </c>
      <c r="F742" s="177" t="s">
        <v>135</v>
      </c>
      <c r="G742" s="177" t="s">
        <v>142</v>
      </c>
      <c r="H742" s="177" t="s">
        <v>142</v>
      </c>
    </row>
    <row r="743" spans="1:8" x14ac:dyDescent="0.2">
      <c r="A743" s="177" t="s">
        <v>169</v>
      </c>
      <c r="B743" s="177" t="s">
        <v>752</v>
      </c>
      <c r="C743" s="177" t="s">
        <v>769</v>
      </c>
      <c r="D743" s="177">
        <v>2</v>
      </c>
      <c r="E743" s="177">
        <v>5</v>
      </c>
      <c r="F743" s="177" t="s">
        <v>135</v>
      </c>
      <c r="G743" s="177" t="s">
        <v>142</v>
      </c>
      <c r="H743" s="177" t="s">
        <v>142</v>
      </c>
    </row>
    <row r="744" spans="1:8" x14ac:dyDescent="0.2">
      <c r="A744" s="177" t="s">
        <v>169</v>
      </c>
      <c r="B744" s="177" t="s">
        <v>752</v>
      </c>
      <c r="C744" s="177" t="s">
        <v>770</v>
      </c>
      <c r="D744" s="177">
        <v>1</v>
      </c>
      <c r="E744" s="177">
        <v>5</v>
      </c>
      <c r="F744" s="177" t="s">
        <v>135</v>
      </c>
      <c r="G744" s="177" t="s">
        <v>142</v>
      </c>
      <c r="H744" s="177" t="s">
        <v>142</v>
      </c>
    </row>
    <row r="745" spans="1:8" x14ac:dyDescent="0.2">
      <c r="A745" s="177" t="s">
        <v>169</v>
      </c>
      <c r="B745" s="177" t="s">
        <v>752</v>
      </c>
      <c r="C745" s="177" t="s">
        <v>386</v>
      </c>
      <c r="D745" s="177">
        <v>2</v>
      </c>
      <c r="E745" s="177">
        <v>5</v>
      </c>
      <c r="F745" s="177" t="s">
        <v>135</v>
      </c>
      <c r="G745" s="177" t="s">
        <v>142</v>
      </c>
      <c r="H745" s="177" t="s">
        <v>142</v>
      </c>
    </row>
    <row r="746" spans="1:8" x14ac:dyDescent="0.2">
      <c r="A746" s="177" t="s">
        <v>169</v>
      </c>
      <c r="B746" s="177" t="s">
        <v>752</v>
      </c>
      <c r="C746" s="177" t="s">
        <v>218</v>
      </c>
      <c r="D746" s="177">
        <v>1</v>
      </c>
      <c r="E746" s="177">
        <v>4</v>
      </c>
      <c r="F746" s="177" t="s">
        <v>135</v>
      </c>
      <c r="G746" s="177" t="s">
        <v>142</v>
      </c>
      <c r="H746" s="177" t="s">
        <v>142</v>
      </c>
    </row>
    <row r="747" spans="1:8" x14ac:dyDescent="0.2">
      <c r="A747" s="177" t="s">
        <v>169</v>
      </c>
      <c r="B747" s="177" t="s">
        <v>752</v>
      </c>
      <c r="C747" s="177" t="s">
        <v>228</v>
      </c>
      <c r="D747" s="177">
        <v>1</v>
      </c>
      <c r="E747" s="177">
        <v>5</v>
      </c>
      <c r="F747" s="177" t="s">
        <v>135</v>
      </c>
      <c r="G747" s="177" t="s">
        <v>142</v>
      </c>
      <c r="H747" s="177" t="s">
        <v>142</v>
      </c>
    </row>
    <row r="748" spans="1:8" x14ac:dyDescent="0.2">
      <c r="A748" s="177" t="s">
        <v>169</v>
      </c>
      <c r="B748" s="177" t="s">
        <v>752</v>
      </c>
      <c r="C748" s="177" t="s">
        <v>232</v>
      </c>
      <c r="D748" s="177">
        <v>1</v>
      </c>
      <c r="E748" s="177">
        <v>5</v>
      </c>
      <c r="F748" s="177" t="s">
        <v>135</v>
      </c>
      <c r="G748" s="177" t="s">
        <v>142</v>
      </c>
      <c r="H748" s="177" t="s">
        <v>142</v>
      </c>
    </row>
    <row r="749" spans="1:8" x14ac:dyDescent="0.2">
      <c r="A749" s="177" t="s">
        <v>169</v>
      </c>
      <c r="B749" s="177" t="s">
        <v>752</v>
      </c>
      <c r="C749" s="177" t="s">
        <v>234</v>
      </c>
      <c r="D749" s="177">
        <v>1</v>
      </c>
      <c r="E749" s="177">
        <v>5</v>
      </c>
      <c r="F749" s="177" t="s">
        <v>135</v>
      </c>
      <c r="G749" s="177" t="s">
        <v>142</v>
      </c>
      <c r="H749" s="177" t="s">
        <v>142</v>
      </c>
    </row>
    <row r="750" spans="1:8" x14ac:dyDescent="0.2">
      <c r="A750" s="177" t="s">
        <v>169</v>
      </c>
      <c r="B750" s="177" t="s">
        <v>752</v>
      </c>
      <c r="C750" s="177" t="s">
        <v>527</v>
      </c>
      <c r="D750" s="177">
        <v>2</v>
      </c>
      <c r="E750" s="177">
        <v>4</v>
      </c>
      <c r="F750" s="177" t="s">
        <v>135</v>
      </c>
      <c r="G750" s="177" t="s">
        <v>142</v>
      </c>
      <c r="H750" s="177" t="s">
        <v>142</v>
      </c>
    </row>
    <row r="751" spans="1:8" x14ac:dyDescent="0.2">
      <c r="A751" s="177" t="s">
        <v>169</v>
      </c>
      <c r="B751" s="177" t="s">
        <v>752</v>
      </c>
      <c r="C751" s="177" t="s">
        <v>771</v>
      </c>
      <c r="D751" s="177">
        <v>1</v>
      </c>
      <c r="E751" s="177">
        <v>5</v>
      </c>
      <c r="F751" s="177" t="s">
        <v>135</v>
      </c>
      <c r="G751" s="177" t="s">
        <v>142</v>
      </c>
      <c r="H751" s="177" t="s">
        <v>142</v>
      </c>
    </row>
    <row r="752" spans="1:8" x14ac:dyDescent="0.2">
      <c r="A752" s="177" t="s">
        <v>169</v>
      </c>
      <c r="B752" s="177" t="s">
        <v>752</v>
      </c>
      <c r="C752" s="177" t="s">
        <v>238</v>
      </c>
      <c r="D752" s="177">
        <v>1</v>
      </c>
      <c r="E752" s="177">
        <v>4</v>
      </c>
      <c r="F752" s="177" t="s">
        <v>135</v>
      </c>
      <c r="G752" s="177" t="s">
        <v>142</v>
      </c>
      <c r="H752" s="177" t="s">
        <v>142</v>
      </c>
    </row>
    <row r="753" spans="1:8" x14ac:dyDescent="0.2">
      <c r="A753" s="177" t="s">
        <v>169</v>
      </c>
      <c r="B753" s="177" t="s">
        <v>752</v>
      </c>
      <c r="C753" s="177" t="s">
        <v>240</v>
      </c>
      <c r="D753" s="177">
        <v>1</v>
      </c>
      <c r="E753" s="177">
        <v>5</v>
      </c>
      <c r="F753" s="177" t="s">
        <v>135</v>
      </c>
      <c r="G753" s="177" t="s">
        <v>142</v>
      </c>
      <c r="H753" s="177" t="s">
        <v>142</v>
      </c>
    </row>
    <row r="754" spans="1:8" x14ac:dyDescent="0.2">
      <c r="A754" s="177" t="s">
        <v>169</v>
      </c>
      <c r="B754" s="177" t="s">
        <v>752</v>
      </c>
      <c r="C754" s="177" t="s">
        <v>242</v>
      </c>
      <c r="D754" s="177">
        <v>2</v>
      </c>
      <c r="E754" s="177">
        <v>5</v>
      </c>
      <c r="F754" s="177" t="s">
        <v>135</v>
      </c>
      <c r="G754" s="177" t="s">
        <v>142</v>
      </c>
      <c r="H754" s="177" t="s">
        <v>142</v>
      </c>
    </row>
    <row r="755" spans="1:8" x14ac:dyDescent="0.2">
      <c r="A755" s="177" t="s">
        <v>169</v>
      </c>
      <c r="B755" s="177" t="s">
        <v>752</v>
      </c>
      <c r="C755" s="177" t="s">
        <v>347</v>
      </c>
      <c r="D755" s="177">
        <v>2</v>
      </c>
      <c r="E755" s="177">
        <v>5</v>
      </c>
      <c r="F755" s="177" t="s">
        <v>135</v>
      </c>
      <c r="G755" s="177" t="s">
        <v>142</v>
      </c>
      <c r="H755" s="177" t="s">
        <v>142</v>
      </c>
    </row>
    <row r="756" spans="1:8" x14ac:dyDescent="0.2">
      <c r="A756" s="177" t="s">
        <v>169</v>
      </c>
      <c r="B756" s="177" t="s">
        <v>752</v>
      </c>
      <c r="C756" s="177" t="s">
        <v>772</v>
      </c>
      <c r="D756" s="177">
        <v>1</v>
      </c>
      <c r="E756" s="177">
        <v>5</v>
      </c>
      <c r="F756" s="177" t="s">
        <v>135</v>
      </c>
      <c r="G756" s="177" t="s">
        <v>142</v>
      </c>
      <c r="H756" s="177" t="s">
        <v>142</v>
      </c>
    </row>
    <row r="757" spans="1:8" x14ac:dyDescent="0.2">
      <c r="A757" s="177" t="s">
        <v>169</v>
      </c>
      <c r="B757" s="177" t="s">
        <v>752</v>
      </c>
      <c r="C757" s="177" t="s">
        <v>773</v>
      </c>
      <c r="D757" s="177">
        <v>2</v>
      </c>
      <c r="E757" s="177">
        <v>4</v>
      </c>
      <c r="F757" s="177" t="s">
        <v>135</v>
      </c>
      <c r="G757" s="177" t="s">
        <v>142</v>
      </c>
      <c r="H757" s="177" t="s">
        <v>142</v>
      </c>
    </row>
    <row r="758" spans="1:8" x14ac:dyDescent="0.2">
      <c r="A758" s="177" t="s">
        <v>169</v>
      </c>
      <c r="B758" s="177" t="s">
        <v>752</v>
      </c>
      <c r="C758" s="177" t="s">
        <v>398</v>
      </c>
      <c r="D758" s="177">
        <v>1</v>
      </c>
      <c r="E758" s="177">
        <v>4</v>
      </c>
      <c r="F758" s="177" t="s">
        <v>135</v>
      </c>
      <c r="G758" s="177" t="s">
        <v>142</v>
      </c>
      <c r="H758" s="177" t="s">
        <v>142</v>
      </c>
    </row>
    <row r="759" spans="1:8" x14ac:dyDescent="0.2">
      <c r="A759" s="177" t="s">
        <v>169</v>
      </c>
      <c r="B759" s="177" t="s">
        <v>752</v>
      </c>
      <c r="C759" s="177" t="s">
        <v>774</v>
      </c>
      <c r="D759" s="177">
        <v>2</v>
      </c>
      <c r="E759" s="177">
        <v>5</v>
      </c>
      <c r="F759" s="177" t="s">
        <v>135</v>
      </c>
      <c r="G759" s="177" t="s">
        <v>142</v>
      </c>
      <c r="H759" s="177" t="s">
        <v>142</v>
      </c>
    </row>
    <row r="760" spans="1:8" x14ac:dyDescent="0.2">
      <c r="A760" s="177" t="s">
        <v>169</v>
      </c>
      <c r="B760" s="177" t="s">
        <v>752</v>
      </c>
      <c r="C760" s="177" t="s">
        <v>775</v>
      </c>
      <c r="D760" s="177">
        <v>2</v>
      </c>
      <c r="E760" s="177">
        <v>5</v>
      </c>
      <c r="F760" s="177" t="s">
        <v>135</v>
      </c>
      <c r="G760" s="177" t="s">
        <v>142</v>
      </c>
      <c r="H760" s="177" t="s">
        <v>142</v>
      </c>
    </row>
    <row r="761" spans="1:8" x14ac:dyDescent="0.2">
      <c r="A761" s="177" t="s">
        <v>169</v>
      </c>
      <c r="B761" s="177" t="s">
        <v>752</v>
      </c>
      <c r="C761" s="177" t="s">
        <v>244</v>
      </c>
      <c r="D761" s="177">
        <v>2</v>
      </c>
      <c r="E761" s="177">
        <v>4</v>
      </c>
      <c r="F761" s="177" t="s">
        <v>135</v>
      </c>
      <c r="G761" s="177" t="s">
        <v>142</v>
      </c>
      <c r="H761" s="177" t="s">
        <v>142</v>
      </c>
    </row>
    <row r="762" spans="1:8" x14ac:dyDescent="0.2">
      <c r="A762" s="177" t="s">
        <v>169</v>
      </c>
      <c r="B762" s="177" t="s">
        <v>752</v>
      </c>
      <c r="C762" s="177" t="s">
        <v>248</v>
      </c>
      <c r="D762" s="177">
        <v>2</v>
      </c>
      <c r="E762" s="177">
        <v>4</v>
      </c>
      <c r="F762" s="177" t="s">
        <v>135</v>
      </c>
      <c r="G762" s="177" t="s">
        <v>142</v>
      </c>
      <c r="H762" s="177" t="s">
        <v>142</v>
      </c>
    </row>
    <row r="763" spans="1:8" x14ac:dyDescent="0.2">
      <c r="A763" s="177" t="s">
        <v>169</v>
      </c>
      <c r="B763" s="177" t="s">
        <v>752</v>
      </c>
      <c r="C763" s="177" t="s">
        <v>776</v>
      </c>
      <c r="D763" s="177">
        <v>2</v>
      </c>
      <c r="E763" s="177">
        <v>5</v>
      </c>
      <c r="F763" s="177" t="s">
        <v>135</v>
      </c>
      <c r="G763" s="177" t="s">
        <v>142</v>
      </c>
      <c r="H763" s="177" t="s">
        <v>142</v>
      </c>
    </row>
    <row r="764" spans="1:8" x14ac:dyDescent="0.2">
      <c r="A764" s="177" t="s">
        <v>169</v>
      </c>
      <c r="B764" s="177" t="s">
        <v>752</v>
      </c>
      <c r="C764" s="177" t="s">
        <v>777</v>
      </c>
      <c r="D764" s="177">
        <v>2</v>
      </c>
      <c r="E764" s="177">
        <v>4</v>
      </c>
      <c r="F764" s="177" t="s">
        <v>135</v>
      </c>
      <c r="G764" s="177" t="s">
        <v>142</v>
      </c>
      <c r="H764" s="177" t="s">
        <v>142</v>
      </c>
    </row>
    <row r="765" spans="1:8" x14ac:dyDescent="0.2">
      <c r="A765" s="177" t="s">
        <v>169</v>
      </c>
      <c r="B765" s="177" t="s">
        <v>752</v>
      </c>
      <c r="C765" s="177" t="s">
        <v>354</v>
      </c>
      <c r="D765" s="177">
        <v>2</v>
      </c>
      <c r="E765" s="177">
        <v>5</v>
      </c>
      <c r="F765" s="177" t="s">
        <v>135</v>
      </c>
      <c r="G765" s="177" t="s">
        <v>142</v>
      </c>
      <c r="H765" s="177" t="s">
        <v>142</v>
      </c>
    </row>
    <row r="766" spans="1:8" x14ac:dyDescent="0.2">
      <c r="A766" s="177" t="s">
        <v>169</v>
      </c>
      <c r="B766" s="177" t="s">
        <v>752</v>
      </c>
      <c r="C766" s="177" t="s">
        <v>536</v>
      </c>
      <c r="D766" s="177">
        <v>1</v>
      </c>
      <c r="E766" s="177">
        <v>5</v>
      </c>
      <c r="F766" s="177" t="s">
        <v>135</v>
      </c>
      <c r="G766" s="177" t="s">
        <v>142</v>
      </c>
      <c r="H766" s="177" t="s">
        <v>142</v>
      </c>
    </row>
    <row r="767" spans="1:8" x14ac:dyDescent="0.2">
      <c r="A767" s="177" t="s">
        <v>169</v>
      </c>
      <c r="B767" s="177" t="s">
        <v>752</v>
      </c>
      <c r="C767" s="177" t="s">
        <v>250</v>
      </c>
      <c r="D767" s="177">
        <v>1</v>
      </c>
      <c r="E767" s="177">
        <v>5</v>
      </c>
      <c r="F767" s="177" t="s">
        <v>135</v>
      </c>
      <c r="G767" s="177" t="s">
        <v>142</v>
      </c>
      <c r="H767" s="177" t="s">
        <v>142</v>
      </c>
    </row>
    <row r="768" spans="1:8" x14ac:dyDescent="0.2">
      <c r="A768" s="177" t="s">
        <v>169</v>
      </c>
      <c r="B768" s="177" t="s">
        <v>752</v>
      </c>
      <c r="C768" s="177" t="s">
        <v>778</v>
      </c>
      <c r="D768" s="177">
        <v>2</v>
      </c>
      <c r="E768" s="177">
        <v>4</v>
      </c>
      <c r="F768" s="177" t="s">
        <v>135</v>
      </c>
      <c r="G768" s="177" t="s">
        <v>142</v>
      </c>
      <c r="H768" s="177" t="s">
        <v>142</v>
      </c>
    </row>
    <row r="769" spans="1:8" x14ac:dyDescent="0.2">
      <c r="A769" s="177" t="s">
        <v>169</v>
      </c>
      <c r="B769" s="177" t="s">
        <v>752</v>
      </c>
      <c r="C769" s="177" t="s">
        <v>779</v>
      </c>
      <c r="D769" s="177">
        <v>1</v>
      </c>
      <c r="E769" s="177">
        <v>5</v>
      </c>
      <c r="F769" s="177" t="s">
        <v>135</v>
      </c>
      <c r="G769" s="177" t="s">
        <v>142</v>
      </c>
      <c r="H769" s="177" t="s">
        <v>142</v>
      </c>
    </row>
    <row r="770" spans="1:8" x14ac:dyDescent="0.2">
      <c r="A770" s="177" t="s">
        <v>169</v>
      </c>
      <c r="B770" s="177" t="s">
        <v>752</v>
      </c>
      <c r="C770" s="177" t="s">
        <v>357</v>
      </c>
      <c r="D770" s="177">
        <v>1</v>
      </c>
      <c r="E770" s="177">
        <v>4</v>
      </c>
      <c r="F770" s="177" t="s">
        <v>135</v>
      </c>
      <c r="G770" s="177" t="s">
        <v>142</v>
      </c>
      <c r="H770" s="177" t="s">
        <v>142</v>
      </c>
    </row>
    <row r="771" spans="1:8" x14ac:dyDescent="0.2">
      <c r="A771" s="177" t="s">
        <v>169</v>
      </c>
      <c r="B771" s="177" t="s">
        <v>752</v>
      </c>
      <c r="C771" s="177" t="s">
        <v>254</v>
      </c>
      <c r="D771" s="177">
        <v>1</v>
      </c>
      <c r="E771" s="177">
        <v>5</v>
      </c>
      <c r="F771" s="177" t="s">
        <v>135</v>
      </c>
      <c r="G771" s="177" t="s">
        <v>142</v>
      </c>
      <c r="H771" s="177" t="s">
        <v>142</v>
      </c>
    </row>
    <row r="772" spans="1:8" x14ac:dyDescent="0.2">
      <c r="A772" s="177" t="s">
        <v>169</v>
      </c>
      <c r="B772" s="177" t="s">
        <v>752</v>
      </c>
      <c r="C772" s="177" t="s">
        <v>780</v>
      </c>
      <c r="D772" s="177">
        <v>2</v>
      </c>
      <c r="E772" s="177">
        <v>4</v>
      </c>
      <c r="F772" s="177" t="s">
        <v>135</v>
      </c>
      <c r="G772" s="177" t="s">
        <v>142</v>
      </c>
      <c r="H772" s="177" t="s">
        <v>142</v>
      </c>
    </row>
    <row r="773" spans="1:8" x14ac:dyDescent="0.2">
      <c r="A773" s="177" t="s">
        <v>169</v>
      </c>
      <c r="B773" s="177" t="s">
        <v>752</v>
      </c>
      <c r="C773" s="177" t="s">
        <v>781</v>
      </c>
      <c r="D773" s="177">
        <v>1</v>
      </c>
      <c r="E773" s="177">
        <v>5</v>
      </c>
      <c r="F773" s="177" t="s">
        <v>135</v>
      </c>
      <c r="G773" s="177" t="s">
        <v>142</v>
      </c>
      <c r="H773" s="177" t="s">
        <v>142</v>
      </c>
    </row>
    <row r="774" spans="1:8" x14ac:dyDescent="0.2">
      <c r="A774" s="177" t="s">
        <v>169</v>
      </c>
      <c r="B774" s="177" t="s">
        <v>752</v>
      </c>
      <c r="C774" s="177" t="s">
        <v>782</v>
      </c>
      <c r="D774" s="177">
        <v>2</v>
      </c>
      <c r="E774" s="177">
        <v>5</v>
      </c>
      <c r="F774" s="177" t="s">
        <v>135</v>
      </c>
      <c r="G774" s="177" t="s">
        <v>142</v>
      </c>
      <c r="H774" s="177" t="s">
        <v>142</v>
      </c>
    </row>
    <row r="775" spans="1:8" x14ac:dyDescent="0.2">
      <c r="A775" s="177" t="s">
        <v>169</v>
      </c>
      <c r="B775" s="177" t="s">
        <v>752</v>
      </c>
      <c r="C775" s="177" t="s">
        <v>783</v>
      </c>
      <c r="D775" s="177">
        <v>1</v>
      </c>
      <c r="E775" s="177">
        <v>5</v>
      </c>
      <c r="F775" s="177" t="s">
        <v>135</v>
      </c>
      <c r="G775" s="177" t="s">
        <v>142</v>
      </c>
      <c r="H775" s="177" t="s">
        <v>142</v>
      </c>
    </row>
    <row r="776" spans="1:8" x14ac:dyDescent="0.2">
      <c r="A776" s="177" t="s">
        <v>169</v>
      </c>
      <c r="B776" s="177" t="s">
        <v>752</v>
      </c>
      <c r="C776" s="177" t="s">
        <v>784</v>
      </c>
      <c r="D776" s="177">
        <v>2</v>
      </c>
      <c r="E776" s="177">
        <v>4</v>
      </c>
      <c r="F776" s="177" t="s">
        <v>135</v>
      </c>
      <c r="G776" s="177" t="s">
        <v>142</v>
      </c>
      <c r="H776" s="177" t="s">
        <v>142</v>
      </c>
    </row>
    <row r="777" spans="1:8" x14ac:dyDescent="0.2">
      <c r="A777" s="177" t="s">
        <v>169</v>
      </c>
      <c r="B777" s="177" t="s">
        <v>752</v>
      </c>
      <c r="C777" s="177" t="s">
        <v>785</v>
      </c>
      <c r="D777" s="177">
        <v>2</v>
      </c>
      <c r="E777" s="177">
        <v>4</v>
      </c>
      <c r="F777" s="177" t="s">
        <v>135</v>
      </c>
      <c r="G777" s="177" t="s">
        <v>142</v>
      </c>
      <c r="H777" s="177" t="s">
        <v>142</v>
      </c>
    </row>
    <row r="778" spans="1:8" x14ac:dyDescent="0.2">
      <c r="A778" s="177" t="s">
        <v>169</v>
      </c>
      <c r="B778" s="177" t="s">
        <v>752</v>
      </c>
      <c r="C778" s="177" t="s">
        <v>786</v>
      </c>
      <c r="D778" s="177">
        <v>1</v>
      </c>
      <c r="E778" s="177">
        <v>5</v>
      </c>
      <c r="F778" s="177" t="s">
        <v>135</v>
      </c>
      <c r="G778" s="177" t="s">
        <v>142</v>
      </c>
      <c r="H778" s="177" t="s">
        <v>142</v>
      </c>
    </row>
    <row r="779" spans="1:8" x14ac:dyDescent="0.2">
      <c r="A779" s="177" t="s">
        <v>169</v>
      </c>
      <c r="B779" s="177" t="s">
        <v>752</v>
      </c>
      <c r="C779" s="177" t="s">
        <v>787</v>
      </c>
      <c r="D779" s="177">
        <v>1</v>
      </c>
      <c r="E779" s="177">
        <v>5</v>
      </c>
      <c r="F779" s="177" t="s">
        <v>135</v>
      </c>
      <c r="G779" s="177" t="s">
        <v>142</v>
      </c>
      <c r="H779" s="177" t="s">
        <v>142</v>
      </c>
    </row>
    <row r="780" spans="1:8" x14ac:dyDescent="0.2">
      <c r="A780" s="177" t="s">
        <v>169</v>
      </c>
      <c r="B780" s="177" t="s">
        <v>752</v>
      </c>
      <c r="C780" s="177" t="s">
        <v>363</v>
      </c>
      <c r="D780" s="177">
        <v>1</v>
      </c>
      <c r="E780" s="177">
        <v>5</v>
      </c>
      <c r="F780" s="177" t="s">
        <v>135</v>
      </c>
      <c r="G780" s="177" t="s">
        <v>142</v>
      </c>
      <c r="H780" s="177" t="s">
        <v>142</v>
      </c>
    </row>
    <row r="781" spans="1:8" x14ac:dyDescent="0.2">
      <c r="A781" s="177" t="s">
        <v>169</v>
      </c>
      <c r="B781" s="177" t="s">
        <v>752</v>
      </c>
      <c r="C781" s="177" t="s">
        <v>788</v>
      </c>
      <c r="D781" s="177">
        <v>2</v>
      </c>
      <c r="E781" s="177">
        <v>4</v>
      </c>
      <c r="F781" s="177" t="s">
        <v>135</v>
      </c>
      <c r="G781" s="177" t="s">
        <v>142</v>
      </c>
      <c r="H781" s="177" t="s">
        <v>142</v>
      </c>
    </row>
    <row r="782" spans="1:8" x14ac:dyDescent="0.2">
      <c r="A782" s="177" t="s">
        <v>169</v>
      </c>
      <c r="B782" s="177" t="s">
        <v>752</v>
      </c>
      <c r="C782" s="177" t="s">
        <v>789</v>
      </c>
      <c r="D782" s="177">
        <v>1</v>
      </c>
      <c r="E782" s="177">
        <v>5</v>
      </c>
      <c r="F782" s="177" t="s">
        <v>135</v>
      </c>
      <c r="G782" s="177" t="s">
        <v>142</v>
      </c>
      <c r="H782" s="177" t="s">
        <v>142</v>
      </c>
    </row>
    <row r="783" spans="1:8" x14ac:dyDescent="0.2">
      <c r="A783" s="177" t="s">
        <v>169</v>
      </c>
      <c r="B783" s="177" t="s">
        <v>752</v>
      </c>
      <c r="C783" s="177" t="s">
        <v>790</v>
      </c>
      <c r="D783" s="177">
        <v>2</v>
      </c>
      <c r="E783" s="177">
        <v>5</v>
      </c>
      <c r="F783" s="177" t="s">
        <v>135</v>
      </c>
      <c r="G783" s="177" t="s">
        <v>142</v>
      </c>
      <c r="H783" s="177" t="s">
        <v>142</v>
      </c>
    </row>
    <row r="784" spans="1:8" x14ac:dyDescent="0.2">
      <c r="A784" s="177" t="s">
        <v>169</v>
      </c>
      <c r="B784" s="177" t="s">
        <v>752</v>
      </c>
      <c r="C784" s="177" t="s">
        <v>746</v>
      </c>
      <c r="D784" s="177">
        <v>1</v>
      </c>
      <c r="E784" s="177">
        <v>5</v>
      </c>
      <c r="F784" s="177" t="s">
        <v>135</v>
      </c>
      <c r="G784" s="177" t="s">
        <v>142</v>
      </c>
      <c r="H784" s="177" t="s">
        <v>142</v>
      </c>
    </row>
    <row r="785" spans="1:8" x14ac:dyDescent="0.2">
      <c r="A785" s="177" t="s">
        <v>169</v>
      </c>
      <c r="B785" s="177" t="s">
        <v>752</v>
      </c>
      <c r="C785" s="177" t="s">
        <v>649</v>
      </c>
      <c r="D785" s="177">
        <v>1</v>
      </c>
      <c r="E785" s="177">
        <v>5</v>
      </c>
      <c r="F785" s="177" t="s">
        <v>135</v>
      </c>
      <c r="G785" s="177" t="s">
        <v>142</v>
      </c>
      <c r="H785" s="177" t="s">
        <v>142</v>
      </c>
    </row>
    <row r="786" spans="1:8" x14ac:dyDescent="0.2">
      <c r="A786" s="177" t="s">
        <v>169</v>
      </c>
      <c r="B786" s="177" t="s">
        <v>752</v>
      </c>
      <c r="C786" s="177" t="s">
        <v>791</v>
      </c>
      <c r="D786" s="177">
        <v>2</v>
      </c>
      <c r="E786" s="177">
        <v>4</v>
      </c>
      <c r="F786" s="177" t="s">
        <v>135</v>
      </c>
      <c r="G786" s="177" t="s">
        <v>142</v>
      </c>
      <c r="H786" s="177" t="s">
        <v>142</v>
      </c>
    </row>
    <row r="787" spans="1:8" x14ac:dyDescent="0.2">
      <c r="A787" s="177" t="s">
        <v>169</v>
      </c>
      <c r="B787" s="177" t="s">
        <v>752</v>
      </c>
      <c r="C787" s="177" t="s">
        <v>260</v>
      </c>
      <c r="D787" s="177">
        <v>1</v>
      </c>
      <c r="E787" s="177">
        <v>4</v>
      </c>
      <c r="F787" s="177" t="s">
        <v>135</v>
      </c>
      <c r="G787" s="177" t="s">
        <v>142</v>
      </c>
      <c r="H787" s="177" t="s">
        <v>142</v>
      </c>
    </row>
    <row r="788" spans="1:8" x14ac:dyDescent="0.2">
      <c r="A788" s="177" t="s">
        <v>169</v>
      </c>
      <c r="B788" s="177" t="s">
        <v>752</v>
      </c>
      <c r="C788" s="177" t="s">
        <v>650</v>
      </c>
      <c r="D788" s="177">
        <v>1</v>
      </c>
      <c r="E788" s="177">
        <v>5</v>
      </c>
      <c r="F788" s="177" t="s">
        <v>135</v>
      </c>
      <c r="G788" s="177" t="s">
        <v>142</v>
      </c>
      <c r="H788" s="177" t="s">
        <v>142</v>
      </c>
    </row>
    <row r="789" spans="1:8" x14ac:dyDescent="0.2">
      <c r="A789" s="177" t="s">
        <v>169</v>
      </c>
      <c r="B789" s="177" t="s">
        <v>752</v>
      </c>
      <c r="C789" s="177" t="s">
        <v>792</v>
      </c>
      <c r="D789" s="177">
        <v>1</v>
      </c>
      <c r="E789" s="177">
        <v>5</v>
      </c>
      <c r="F789" s="177" t="s">
        <v>135</v>
      </c>
      <c r="G789" s="177" t="s">
        <v>142</v>
      </c>
      <c r="H789" s="177" t="s">
        <v>142</v>
      </c>
    </row>
    <row r="790" spans="1:8" x14ac:dyDescent="0.2">
      <c r="A790" s="177" t="s">
        <v>169</v>
      </c>
      <c r="B790" s="177" t="s">
        <v>752</v>
      </c>
      <c r="C790" s="177" t="s">
        <v>365</v>
      </c>
      <c r="D790" s="177">
        <v>1</v>
      </c>
      <c r="E790" s="177">
        <v>5</v>
      </c>
      <c r="F790" s="177" t="s">
        <v>135</v>
      </c>
      <c r="G790" s="177" t="s">
        <v>142</v>
      </c>
      <c r="H790" s="177" t="s">
        <v>142</v>
      </c>
    </row>
    <row r="791" spans="1:8" x14ac:dyDescent="0.2">
      <c r="A791" s="177" t="s">
        <v>169</v>
      </c>
      <c r="B791" s="177" t="s">
        <v>752</v>
      </c>
      <c r="C791" s="177" t="s">
        <v>793</v>
      </c>
      <c r="D791" s="177">
        <v>1</v>
      </c>
      <c r="E791" s="177">
        <v>5</v>
      </c>
      <c r="F791" s="177" t="s">
        <v>135</v>
      </c>
      <c r="G791" s="177" t="s">
        <v>142</v>
      </c>
      <c r="H791" s="177" t="s">
        <v>142</v>
      </c>
    </row>
    <row r="792" spans="1:8" x14ac:dyDescent="0.2">
      <c r="A792" s="177" t="s">
        <v>171</v>
      </c>
      <c r="B792" s="177" t="s">
        <v>794</v>
      </c>
      <c r="C792" s="177" t="s">
        <v>795</v>
      </c>
      <c r="D792" s="177">
        <v>1</v>
      </c>
      <c r="E792" s="177">
        <v>5</v>
      </c>
      <c r="F792" s="177" t="s">
        <v>135</v>
      </c>
      <c r="G792" s="177" t="s">
        <v>142</v>
      </c>
      <c r="H792" s="177" t="s">
        <v>142</v>
      </c>
    </row>
    <row r="793" spans="1:8" x14ac:dyDescent="0.2">
      <c r="A793" s="177" t="s">
        <v>171</v>
      </c>
      <c r="B793" s="177" t="s">
        <v>794</v>
      </c>
      <c r="C793" s="177" t="s">
        <v>427</v>
      </c>
      <c r="D793" s="177">
        <v>1</v>
      </c>
      <c r="E793" s="177">
        <v>5</v>
      </c>
      <c r="F793" s="177" t="s">
        <v>135</v>
      </c>
      <c r="G793" s="177" t="s">
        <v>142</v>
      </c>
      <c r="H793" s="177" t="s">
        <v>142</v>
      </c>
    </row>
    <row r="794" spans="1:8" x14ac:dyDescent="0.2">
      <c r="A794" s="177" t="s">
        <v>171</v>
      </c>
      <c r="B794" s="177" t="s">
        <v>794</v>
      </c>
      <c r="C794" s="177" t="s">
        <v>796</v>
      </c>
      <c r="D794" s="177">
        <v>1</v>
      </c>
      <c r="E794" s="177">
        <v>6</v>
      </c>
      <c r="F794" s="177" t="s">
        <v>135</v>
      </c>
      <c r="G794" s="177" t="s">
        <v>142</v>
      </c>
      <c r="H794" s="177" t="s">
        <v>142</v>
      </c>
    </row>
    <row r="795" spans="1:8" x14ac:dyDescent="0.2">
      <c r="A795" s="177" t="s">
        <v>171</v>
      </c>
      <c r="B795" s="177" t="s">
        <v>794</v>
      </c>
      <c r="C795" s="177" t="s">
        <v>797</v>
      </c>
      <c r="D795" s="177">
        <v>1</v>
      </c>
      <c r="E795" s="177">
        <v>5</v>
      </c>
      <c r="F795" s="177" t="s">
        <v>135</v>
      </c>
      <c r="G795" s="177" t="s">
        <v>142</v>
      </c>
      <c r="H795" s="177" t="s">
        <v>142</v>
      </c>
    </row>
    <row r="796" spans="1:8" x14ac:dyDescent="0.2">
      <c r="A796" s="177" t="s">
        <v>171</v>
      </c>
      <c r="B796" s="177" t="s">
        <v>794</v>
      </c>
      <c r="C796" s="177" t="s">
        <v>798</v>
      </c>
      <c r="D796" s="177">
        <v>1</v>
      </c>
      <c r="E796" s="177">
        <v>5</v>
      </c>
      <c r="F796" s="177" t="s">
        <v>135</v>
      </c>
      <c r="G796" s="177" t="s">
        <v>142</v>
      </c>
      <c r="H796" s="177" t="s">
        <v>142</v>
      </c>
    </row>
    <row r="797" spans="1:8" x14ac:dyDescent="0.2">
      <c r="A797" s="177" t="s">
        <v>171</v>
      </c>
      <c r="B797" s="177" t="s">
        <v>794</v>
      </c>
      <c r="C797" s="177" t="s">
        <v>314</v>
      </c>
      <c r="D797" s="177">
        <v>1</v>
      </c>
      <c r="E797" s="177">
        <v>5</v>
      </c>
      <c r="F797" s="177" t="s">
        <v>135</v>
      </c>
      <c r="G797" s="177" t="s">
        <v>142</v>
      </c>
      <c r="H797" s="177" t="s">
        <v>142</v>
      </c>
    </row>
    <row r="798" spans="1:8" x14ac:dyDescent="0.2">
      <c r="A798" s="177" t="s">
        <v>171</v>
      </c>
      <c r="B798" s="177" t="s">
        <v>794</v>
      </c>
      <c r="C798" s="177" t="s">
        <v>799</v>
      </c>
      <c r="D798" s="177">
        <v>1</v>
      </c>
      <c r="E798" s="177">
        <v>6</v>
      </c>
      <c r="F798" s="177" t="s">
        <v>135</v>
      </c>
      <c r="G798" s="177" t="s">
        <v>142</v>
      </c>
      <c r="H798" s="177" t="s">
        <v>142</v>
      </c>
    </row>
    <row r="799" spans="1:8" x14ac:dyDescent="0.2">
      <c r="A799" s="177" t="s">
        <v>171</v>
      </c>
      <c r="B799" s="177" t="s">
        <v>794</v>
      </c>
      <c r="C799" s="177" t="s">
        <v>315</v>
      </c>
      <c r="D799" s="177">
        <v>1</v>
      </c>
      <c r="E799" s="177">
        <v>5</v>
      </c>
      <c r="F799" s="177" t="s">
        <v>135</v>
      </c>
      <c r="G799" s="177" t="s">
        <v>142</v>
      </c>
      <c r="H799" s="177" t="s">
        <v>142</v>
      </c>
    </row>
    <row r="800" spans="1:8" x14ac:dyDescent="0.2">
      <c r="A800" s="177" t="s">
        <v>171</v>
      </c>
      <c r="B800" s="177" t="s">
        <v>794</v>
      </c>
      <c r="C800" s="177" t="s">
        <v>800</v>
      </c>
      <c r="D800" s="177">
        <v>1</v>
      </c>
      <c r="E800" s="177">
        <v>6</v>
      </c>
      <c r="F800" s="177" t="s">
        <v>135</v>
      </c>
      <c r="G800" s="177" t="s">
        <v>142</v>
      </c>
      <c r="H800" s="177" t="s">
        <v>142</v>
      </c>
    </row>
    <row r="801" spans="1:8" x14ac:dyDescent="0.2">
      <c r="A801" s="177" t="s">
        <v>171</v>
      </c>
      <c r="B801" s="177" t="s">
        <v>794</v>
      </c>
      <c r="C801" s="177" t="s">
        <v>801</v>
      </c>
      <c r="D801" s="177">
        <v>1</v>
      </c>
      <c r="E801" s="177">
        <v>6</v>
      </c>
      <c r="F801" s="177" t="s">
        <v>135</v>
      </c>
      <c r="G801" s="177" t="s">
        <v>142</v>
      </c>
      <c r="H801" s="177" t="s">
        <v>142</v>
      </c>
    </row>
    <row r="802" spans="1:8" x14ac:dyDescent="0.2">
      <c r="A802" s="177" t="s">
        <v>171</v>
      </c>
      <c r="B802" s="177" t="s">
        <v>794</v>
      </c>
      <c r="C802" s="177" t="s">
        <v>802</v>
      </c>
      <c r="D802" s="177">
        <v>1</v>
      </c>
      <c r="E802" s="177">
        <v>6</v>
      </c>
      <c r="F802" s="177" t="s">
        <v>135</v>
      </c>
      <c r="G802" s="177" t="s">
        <v>142</v>
      </c>
      <c r="H802" s="177" t="s">
        <v>142</v>
      </c>
    </row>
    <row r="803" spans="1:8" x14ac:dyDescent="0.2">
      <c r="A803" s="177" t="s">
        <v>171</v>
      </c>
      <c r="B803" s="177" t="s">
        <v>794</v>
      </c>
      <c r="C803" s="177" t="s">
        <v>152</v>
      </c>
      <c r="D803" s="177">
        <v>1</v>
      </c>
      <c r="E803" s="177">
        <v>6</v>
      </c>
      <c r="F803" s="177" t="s">
        <v>135</v>
      </c>
      <c r="G803" s="177" t="s">
        <v>142</v>
      </c>
      <c r="H803" s="177" t="s">
        <v>142</v>
      </c>
    </row>
    <row r="804" spans="1:8" x14ac:dyDescent="0.2">
      <c r="A804" s="177" t="s">
        <v>171</v>
      </c>
      <c r="B804" s="177" t="s">
        <v>794</v>
      </c>
      <c r="C804" s="177" t="s">
        <v>154</v>
      </c>
      <c r="D804" s="177">
        <v>1</v>
      </c>
      <c r="E804" s="177">
        <v>6</v>
      </c>
      <c r="F804" s="177" t="s">
        <v>135</v>
      </c>
      <c r="G804" s="177" t="s">
        <v>142</v>
      </c>
      <c r="H804" s="177" t="s">
        <v>142</v>
      </c>
    </row>
    <row r="805" spans="1:8" x14ac:dyDescent="0.2">
      <c r="A805" s="177" t="s">
        <v>171</v>
      </c>
      <c r="B805" s="177" t="s">
        <v>794</v>
      </c>
      <c r="C805" s="177" t="s">
        <v>317</v>
      </c>
      <c r="D805" s="177">
        <v>1</v>
      </c>
      <c r="E805" s="177">
        <v>5</v>
      </c>
      <c r="F805" s="177" t="s">
        <v>135</v>
      </c>
      <c r="G805" s="177" t="s">
        <v>142</v>
      </c>
      <c r="H805" s="177" t="s">
        <v>142</v>
      </c>
    </row>
    <row r="806" spans="1:8" x14ac:dyDescent="0.2">
      <c r="A806" s="177" t="s">
        <v>171</v>
      </c>
      <c r="B806" s="177" t="s">
        <v>794</v>
      </c>
      <c r="C806" s="177" t="s">
        <v>702</v>
      </c>
      <c r="D806" s="177">
        <v>1</v>
      </c>
      <c r="E806" s="177">
        <v>5</v>
      </c>
      <c r="F806" s="177" t="s">
        <v>135</v>
      </c>
      <c r="G806" s="177" t="s">
        <v>142</v>
      </c>
      <c r="H806" s="177" t="s">
        <v>142</v>
      </c>
    </row>
    <row r="807" spans="1:8" x14ac:dyDescent="0.2">
      <c r="A807" s="177" t="s">
        <v>171</v>
      </c>
      <c r="B807" s="177" t="s">
        <v>794</v>
      </c>
      <c r="C807" s="177" t="s">
        <v>803</v>
      </c>
      <c r="D807" s="177">
        <v>1</v>
      </c>
      <c r="E807" s="177">
        <v>5</v>
      </c>
      <c r="F807" s="177" t="s">
        <v>135</v>
      </c>
      <c r="G807" s="177" t="s">
        <v>142</v>
      </c>
      <c r="H807" s="177" t="s">
        <v>142</v>
      </c>
    </row>
    <row r="808" spans="1:8" x14ac:dyDescent="0.2">
      <c r="A808" s="177" t="s">
        <v>171</v>
      </c>
      <c r="B808" s="177" t="s">
        <v>794</v>
      </c>
      <c r="C808" s="177" t="s">
        <v>804</v>
      </c>
      <c r="D808" s="177">
        <v>1</v>
      </c>
      <c r="E808" s="177">
        <v>6</v>
      </c>
      <c r="F808" s="177" t="s">
        <v>135</v>
      </c>
      <c r="G808" s="177" t="s">
        <v>142</v>
      </c>
      <c r="H808" s="177" t="s">
        <v>142</v>
      </c>
    </row>
    <row r="809" spans="1:8" x14ac:dyDescent="0.2">
      <c r="A809" s="177" t="s">
        <v>171</v>
      </c>
      <c r="B809" s="177" t="s">
        <v>794</v>
      </c>
      <c r="C809" s="177" t="s">
        <v>158</v>
      </c>
      <c r="D809" s="177">
        <v>1</v>
      </c>
      <c r="E809" s="177">
        <v>6</v>
      </c>
      <c r="F809" s="177" t="s">
        <v>135</v>
      </c>
      <c r="G809" s="177" t="s">
        <v>142</v>
      </c>
      <c r="H809" s="177" t="s">
        <v>142</v>
      </c>
    </row>
    <row r="810" spans="1:8" x14ac:dyDescent="0.2">
      <c r="A810" s="177" t="s">
        <v>171</v>
      </c>
      <c r="B810" s="177" t="s">
        <v>794</v>
      </c>
      <c r="C810" s="177" t="s">
        <v>805</v>
      </c>
      <c r="D810" s="177">
        <v>1</v>
      </c>
      <c r="E810" s="177">
        <v>6</v>
      </c>
      <c r="F810" s="177" t="s">
        <v>135</v>
      </c>
      <c r="G810" s="177" t="s">
        <v>142</v>
      </c>
      <c r="H810" s="177" t="s">
        <v>142</v>
      </c>
    </row>
    <row r="811" spans="1:8" x14ac:dyDescent="0.2">
      <c r="A811" s="177" t="s">
        <v>171</v>
      </c>
      <c r="B811" s="177" t="s">
        <v>794</v>
      </c>
      <c r="C811" s="177" t="s">
        <v>164</v>
      </c>
      <c r="D811" s="177">
        <v>1</v>
      </c>
      <c r="E811" s="177">
        <v>5</v>
      </c>
      <c r="F811" s="177" t="s">
        <v>135</v>
      </c>
      <c r="G811" s="177" t="s">
        <v>142</v>
      </c>
      <c r="H811" s="177" t="s">
        <v>142</v>
      </c>
    </row>
    <row r="812" spans="1:8" x14ac:dyDescent="0.2">
      <c r="A812" s="177" t="s">
        <v>171</v>
      </c>
      <c r="B812" s="177" t="s">
        <v>794</v>
      </c>
      <c r="C812" s="177" t="s">
        <v>166</v>
      </c>
      <c r="D812" s="177">
        <v>1</v>
      </c>
      <c r="E812" s="177">
        <v>6</v>
      </c>
      <c r="F812" s="177" t="s">
        <v>135</v>
      </c>
      <c r="G812" s="177" t="s">
        <v>142</v>
      </c>
      <c r="H812" s="177" t="s">
        <v>142</v>
      </c>
    </row>
    <row r="813" spans="1:8" x14ac:dyDescent="0.2">
      <c r="A813" s="177" t="s">
        <v>171</v>
      </c>
      <c r="B813" s="177" t="s">
        <v>794</v>
      </c>
      <c r="C813" s="177" t="s">
        <v>570</v>
      </c>
      <c r="D813" s="177">
        <v>1</v>
      </c>
      <c r="E813" s="177">
        <v>6</v>
      </c>
      <c r="F813" s="177" t="s">
        <v>135</v>
      </c>
      <c r="G813" s="177" t="s">
        <v>142</v>
      </c>
      <c r="H813" s="177" t="s">
        <v>142</v>
      </c>
    </row>
    <row r="814" spans="1:8" x14ac:dyDescent="0.2">
      <c r="A814" s="177" t="s">
        <v>171</v>
      </c>
      <c r="B814" s="177" t="s">
        <v>794</v>
      </c>
      <c r="C814" s="177" t="s">
        <v>705</v>
      </c>
      <c r="D814" s="177">
        <v>1</v>
      </c>
      <c r="E814" s="177">
        <v>5</v>
      </c>
      <c r="F814" s="177" t="s">
        <v>135</v>
      </c>
      <c r="G814" s="177" t="s">
        <v>142</v>
      </c>
      <c r="H814" s="177" t="s">
        <v>142</v>
      </c>
    </row>
    <row r="815" spans="1:8" x14ac:dyDescent="0.2">
      <c r="A815" s="177" t="s">
        <v>171</v>
      </c>
      <c r="B815" s="177" t="s">
        <v>794</v>
      </c>
      <c r="C815" s="177" t="s">
        <v>324</v>
      </c>
      <c r="D815" s="177">
        <v>1</v>
      </c>
      <c r="E815" s="177">
        <v>5</v>
      </c>
      <c r="F815" s="177" t="s">
        <v>135</v>
      </c>
      <c r="G815" s="177" t="s">
        <v>142</v>
      </c>
      <c r="H815" s="177" t="s">
        <v>142</v>
      </c>
    </row>
    <row r="816" spans="1:8" x14ac:dyDescent="0.2">
      <c r="A816" s="177" t="s">
        <v>171</v>
      </c>
      <c r="B816" s="177" t="s">
        <v>794</v>
      </c>
      <c r="C816" s="177" t="s">
        <v>186</v>
      </c>
      <c r="D816" s="177">
        <v>1</v>
      </c>
      <c r="E816" s="177">
        <v>5</v>
      </c>
      <c r="F816" s="177" t="s">
        <v>135</v>
      </c>
      <c r="G816" s="177" t="s">
        <v>142</v>
      </c>
      <c r="H816" s="177" t="s">
        <v>142</v>
      </c>
    </row>
    <row r="817" spans="1:8" x14ac:dyDescent="0.2">
      <c r="A817" s="177" t="s">
        <v>171</v>
      </c>
      <c r="B817" s="177" t="s">
        <v>794</v>
      </c>
      <c r="C817" s="177" t="s">
        <v>806</v>
      </c>
      <c r="D817" s="177">
        <v>1</v>
      </c>
      <c r="E817" s="177">
        <v>5</v>
      </c>
      <c r="F817" s="177" t="s">
        <v>135</v>
      </c>
      <c r="G817" s="177" t="s">
        <v>142</v>
      </c>
      <c r="H817" s="177" t="s">
        <v>142</v>
      </c>
    </row>
    <row r="818" spans="1:8" x14ac:dyDescent="0.2">
      <c r="A818" s="177" t="s">
        <v>171</v>
      </c>
      <c r="B818" s="177" t="s">
        <v>794</v>
      </c>
      <c r="C818" s="177" t="s">
        <v>579</v>
      </c>
      <c r="D818" s="177">
        <v>1</v>
      </c>
      <c r="E818" s="177">
        <v>5</v>
      </c>
      <c r="F818" s="177" t="s">
        <v>135</v>
      </c>
      <c r="G818" s="177" t="s">
        <v>142</v>
      </c>
      <c r="H818" s="177" t="s">
        <v>142</v>
      </c>
    </row>
    <row r="819" spans="1:8" x14ac:dyDescent="0.2">
      <c r="A819" s="177" t="s">
        <v>171</v>
      </c>
      <c r="B819" s="177" t="s">
        <v>794</v>
      </c>
      <c r="C819" s="177" t="s">
        <v>758</v>
      </c>
      <c r="D819" s="177">
        <v>1</v>
      </c>
      <c r="E819" s="177">
        <v>6</v>
      </c>
      <c r="F819" s="177" t="s">
        <v>135</v>
      </c>
      <c r="G819" s="177" t="s">
        <v>142</v>
      </c>
      <c r="H819" s="177" t="s">
        <v>142</v>
      </c>
    </row>
    <row r="820" spans="1:8" x14ac:dyDescent="0.2">
      <c r="A820" s="177" t="s">
        <v>171</v>
      </c>
      <c r="B820" s="177" t="s">
        <v>794</v>
      </c>
      <c r="C820" s="177" t="s">
        <v>807</v>
      </c>
      <c r="D820" s="177">
        <v>1</v>
      </c>
      <c r="E820" s="177">
        <v>5</v>
      </c>
      <c r="F820" s="177" t="s">
        <v>135</v>
      </c>
      <c r="G820" s="177" t="s">
        <v>142</v>
      </c>
      <c r="H820" s="177" t="s">
        <v>142</v>
      </c>
    </row>
    <row r="821" spans="1:8" x14ac:dyDescent="0.2">
      <c r="A821" s="177" t="s">
        <v>171</v>
      </c>
      <c r="B821" s="177" t="s">
        <v>794</v>
      </c>
      <c r="C821" s="177" t="s">
        <v>808</v>
      </c>
      <c r="D821" s="177">
        <v>1</v>
      </c>
      <c r="E821" s="177">
        <v>6</v>
      </c>
      <c r="F821" s="177" t="s">
        <v>135</v>
      </c>
      <c r="G821" s="177" t="s">
        <v>142</v>
      </c>
      <c r="H821" s="177" t="s">
        <v>142</v>
      </c>
    </row>
    <row r="822" spans="1:8" x14ac:dyDescent="0.2">
      <c r="A822" s="177" t="s">
        <v>171</v>
      </c>
      <c r="B822" s="177" t="s">
        <v>794</v>
      </c>
      <c r="C822" s="177" t="s">
        <v>809</v>
      </c>
      <c r="D822" s="177">
        <v>1</v>
      </c>
      <c r="E822" s="177">
        <v>5</v>
      </c>
      <c r="F822" s="177" t="s">
        <v>135</v>
      </c>
      <c r="G822" s="177" t="s">
        <v>142</v>
      </c>
      <c r="H822" s="177" t="s">
        <v>142</v>
      </c>
    </row>
    <row r="823" spans="1:8" x14ac:dyDescent="0.2">
      <c r="A823" s="177" t="s">
        <v>171</v>
      </c>
      <c r="B823" s="177" t="s">
        <v>794</v>
      </c>
      <c r="C823" s="177" t="s">
        <v>810</v>
      </c>
      <c r="D823" s="177">
        <v>1</v>
      </c>
      <c r="E823" s="177">
        <v>6</v>
      </c>
      <c r="F823" s="177" t="s">
        <v>135</v>
      </c>
      <c r="G823" s="177" t="s">
        <v>142</v>
      </c>
      <c r="H823" s="177" t="s">
        <v>142</v>
      </c>
    </row>
    <row r="824" spans="1:8" x14ac:dyDescent="0.2">
      <c r="A824" s="177" t="s">
        <v>171</v>
      </c>
      <c r="B824" s="177" t="s">
        <v>794</v>
      </c>
      <c r="C824" s="177" t="s">
        <v>196</v>
      </c>
      <c r="D824" s="177">
        <v>1</v>
      </c>
      <c r="E824" s="177">
        <v>6</v>
      </c>
      <c r="F824" s="177" t="s">
        <v>135</v>
      </c>
      <c r="G824" s="177" t="s">
        <v>142</v>
      </c>
      <c r="H824" s="177" t="s">
        <v>142</v>
      </c>
    </row>
    <row r="825" spans="1:8" x14ac:dyDescent="0.2">
      <c r="A825" s="177" t="s">
        <v>171</v>
      </c>
      <c r="B825" s="177" t="s">
        <v>794</v>
      </c>
      <c r="C825" s="177" t="s">
        <v>590</v>
      </c>
      <c r="D825" s="177">
        <v>1</v>
      </c>
      <c r="E825" s="177">
        <v>6</v>
      </c>
      <c r="F825" s="177" t="s">
        <v>135</v>
      </c>
      <c r="G825" s="177" t="s">
        <v>142</v>
      </c>
      <c r="H825" s="177" t="s">
        <v>142</v>
      </c>
    </row>
    <row r="826" spans="1:8" x14ac:dyDescent="0.2">
      <c r="A826" s="177" t="s">
        <v>171</v>
      </c>
      <c r="B826" s="177" t="s">
        <v>794</v>
      </c>
      <c r="C826" s="177" t="s">
        <v>198</v>
      </c>
      <c r="D826" s="177">
        <v>1</v>
      </c>
      <c r="E826" s="177">
        <v>6</v>
      </c>
      <c r="F826" s="177" t="s">
        <v>135</v>
      </c>
      <c r="G826" s="177" t="s">
        <v>142</v>
      </c>
      <c r="H826" s="177" t="s">
        <v>142</v>
      </c>
    </row>
    <row r="827" spans="1:8" x14ac:dyDescent="0.2">
      <c r="A827" s="177" t="s">
        <v>171</v>
      </c>
      <c r="B827" s="177" t="s">
        <v>794</v>
      </c>
      <c r="C827" s="177" t="s">
        <v>449</v>
      </c>
      <c r="D827" s="177">
        <v>1</v>
      </c>
      <c r="E827" s="177">
        <v>5</v>
      </c>
      <c r="F827" s="177" t="s">
        <v>135</v>
      </c>
      <c r="G827" s="177" t="s">
        <v>142</v>
      </c>
      <c r="H827" s="177" t="s">
        <v>142</v>
      </c>
    </row>
    <row r="828" spans="1:8" x14ac:dyDescent="0.2">
      <c r="A828" s="177" t="s">
        <v>171</v>
      </c>
      <c r="B828" s="177" t="s">
        <v>794</v>
      </c>
      <c r="C828" s="177" t="s">
        <v>202</v>
      </c>
      <c r="D828" s="177">
        <v>1</v>
      </c>
      <c r="E828" s="177">
        <v>5</v>
      </c>
      <c r="F828" s="177" t="s">
        <v>135</v>
      </c>
      <c r="G828" s="177" t="s">
        <v>142</v>
      </c>
      <c r="H828" s="177" t="s">
        <v>142</v>
      </c>
    </row>
    <row r="829" spans="1:8" x14ac:dyDescent="0.2">
      <c r="A829" s="177" t="s">
        <v>171</v>
      </c>
      <c r="B829" s="177" t="s">
        <v>794</v>
      </c>
      <c r="C829" s="177" t="s">
        <v>714</v>
      </c>
      <c r="D829" s="177">
        <v>1</v>
      </c>
      <c r="E829" s="177">
        <v>6</v>
      </c>
      <c r="F829" s="177" t="s">
        <v>135</v>
      </c>
      <c r="G829" s="177" t="s">
        <v>142</v>
      </c>
      <c r="H829" s="177" t="s">
        <v>142</v>
      </c>
    </row>
    <row r="830" spans="1:8" x14ac:dyDescent="0.2">
      <c r="A830" s="177" t="s">
        <v>171</v>
      </c>
      <c r="B830" s="177" t="s">
        <v>794</v>
      </c>
      <c r="C830" s="177" t="s">
        <v>811</v>
      </c>
      <c r="D830" s="177">
        <v>1</v>
      </c>
      <c r="E830" s="177">
        <v>5</v>
      </c>
      <c r="F830" s="177" t="s">
        <v>135</v>
      </c>
      <c r="G830" s="177" t="s">
        <v>142</v>
      </c>
      <c r="H830" s="177" t="s">
        <v>142</v>
      </c>
    </row>
    <row r="831" spans="1:8" x14ac:dyDescent="0.2">
      <c r="A831" s="177" t="s">
        <v>171</v>
      </c>
      <c r="B831" s="177" t="s">
        <v>794</v>
      </c>
      <c r="C831" s="177" t="s">
        <v>515</v>
      </c>
      <c r="D831" s="177">
        <v>1</v>
      </c>
      <c r="E831" s="177">
        <v>6</v>
      </c>
      <c r="F831" s="177" t="s">
        <v>135</v>
      </c>
      <c r="G831" s="177" t="s">
        <v>142</v>
      </c>
      <c r="H831" s="177" t="s">
        <v>142</v>
      </c>
    </row>
    <row r="832" spans="1:8" x14ac:dyDescent="0.2">
      <c r="A832" s="177" t="s">
        <v>171</v>
      </c>
      <c r="B832" s="177" t="s">
        <v>794</v>
      </c>
      <c r="C832" s="177" t="s">
        <v>600</v>
      </c>
      <c r="D832" s="177">
        <v>1</v>
      </c>
      <c r="E832" s="177">
        <v>6</v>
      </c>
      <c r="F832" s="177" t="s">
        <v>135</v>
      </c>
      <c r="G832" s="177" t="s">
        <v>142</v>
      </c>
      <c r="H832" s="177" t="s">
        <v>142</v>
      </c>
    </row>
    <row r="833" spans="1:8" x14ac:dyDescent="0.2">
      <c r="A833" s="177" t="s">
        <v>171</v>
      </c>
      <c r="B833" s="177" t="s">
        <v>794</v>
      </c>
      <c r="C833" s="177" t="s">
        <v>715</v>
      </c>
      <c r="D833" s="177">
        <v>1</v>
      </c>
      <c r="E833" s="177">
        <v>6</v>
      </c>
      <c r="F833" s="177" t="s">
        <v>135</v>
      </c>
      <c r="G833" s="177" t="s">
        <v>142</v>
      </c>
      <c r="H833" s="177" t="s">
        <v>142</v>
      </c>
    </row>
    <row r="834" spans="1:8" x14ac:dyDescent="0.2">
      <c r="A834" s="177" t="s">
        <v>171</v>
      </c>
      <c r="B834" s="177" t="s">
        <v>794</v>
      </c>
      <c r="C834" s="177" t="s">
        <v>763</v>
      </c>
      <c r="D834" s="177">
        <v>1</v>
      </c>
      <c r="E834" s="177">
        <v>5</v>
      </c>
      <c r="F834" s="177" t="s">
        <v>135</v>
      </c>
      <c r="G834" s="177" t="s">
        <v>142</v>
      </c>
      <c r="H834" s="177" t="s">
        <v>142</v>
      </c>
    </row>
    <row r="835" spans="1:8" x14ac:dyDescent="0.2">
      <c r="A835" s="177" t="s">
        <v>171</v>
      </c>
      <c r="B835" s="177" t="s">
        <v>794</v>
      </c>
      <c r="C835" s="177" t="s">
        <v>206</v>
      </c>
      <c r="D835" s="177">
        <v>1</v>
      </c>
      <c r="E835" s="177">
        <v>5</v>
      </c>
      <c r="F835" s="177" t="s">
        <v>135</v>
      </c>
      <c r="G835" s="177" t="s">
        <v>142</v>
      </c>
      <c r="H835" s="177" t="s">
        <v>142</v>
      </c>
    </row>
    <row r="836" spans="1:8" x14ac:dyDescent="0.2">
      <c r="A836" s="177" t="s">
        <v>171</v>
      </c>
      <c r="B836" s="177" t="s">
        <v>794</v>
      </c>
      <c r="C836" s="177" t="s">
        <v>335</v>
      </c>
      <c r="D836" s="177">
        <v>1</v>
      </c>
      <c r="E836" s="177">
        <v>6</v>
      </c>
      <c r="F836" s="177" t="s">
        <v>135</v>
      </c>
      <c r="G836" s="177" t="s">
        <v>142</v>
      </c>
      <c r="H836" s="177" t="s">
        <v>142</v>
      </c>
    </row>
    <row r="837" spans="1:8" x14ac:dyDescent="0.2">
      <c r="A837" s="177" t="s">
        <v>171</v>
      </c>
      <c r="B837" s="177" t="s">
        <v>794</v>
      </c>
      <c r="C837" s="177" t="s">
        <v>381</v>
      </c>
      <c r="D837" s="177">
        <v>1</v>
      </c>
      <c r="E837" s="177">
        <v>6</v>
      </c>
      <c r="F837" s="177" t="s">
        <v>135</v>
      </c>
      <c r="G837" s="177" t="s">
        <v>142</v>
      </c>
      <c r="H837" s="177" t="s">
        <v>142</v>
      </c>
    </row>
    <row r="838" spans="1:8" x14ac:dyDescent="0.2">
      <c r="A838" s="177" t="s">
        <v>171</v>
      </c>
      <c r="B838" s="177" t="s">
        <v>794</v>
      </c>
      <c r="C838" s="177" t="s">
        <v>812</v>
      </c>
      <c r="D838" s="177">
        <v>1</v>
      </c>
      <c r="E838" s="177">
        <v>6</v>
      </c>
      <c r="F838" s="177" t="s">
        <v>135</v>
      </c>
      <c r="G838" s="177" t="s">
        <v>142</v>
      </c>
      <c r="H838" s="177" t="s">
        <v>142</v>
      </c>
    </row>
    <row r="839" spans="1:8" x14ac:dyDescent="0.2">
      <c r="A839" s="177" t="s">
        <v>171</v>
      </c>
      <c r="B839" s="177" t="s">
        <v>794</v>
      </c>
      <c r="C839" s="177" t="s">
        <v>813</v>
      </c>
      <c r="D839" s="177">
        <v>1</v>
      </c>
      <c r="E839" s="177">
        <v>5</v>
      </c>
      <c r="F839" s="177" t="s">
        <v>135</v>
      </c>
      <c r="G839" s="177" t="s">
        <v>142</v>
      </c>
      <c r="H839" s="177" t="s">
        <v>142</v>
      </c>
    </row>
    <row r="840" spans="1:8" x14ac:dyDescent="0.2">
      <c r="A840" s="177" t="s">
        <v>171</v>
      </c>
      <c r="B840" s="177" t="s">
        <v>794</v>
      </c>
      <c r="C840" s="177" t="s">
        <v>210</v>
      </c>
      <c r="D840" s="177">
        <v>1</v>
      </c>
      <c r="E840" s="177">
        <v>5</v>
      </c>
      <c r="F840" s="177" t="s">
        <v>135</v>
      </c>
      <c r="G840" s="177" t="s">
        <v>142</v>
      </c>
      <c r="H840" s="177" t="s">
        <v>142</v>
      </c>
    </row>
    <row r="841" spans="1:8" x14ac:dyDescent="0.2">
      <c r="A841" s="177" t="s">
        <v>171</v>
      </c>
      <c r="B841" s="177" t="s">
        <v>794</v>
      </c>
      <c r="C841" s="177" t="s">
        <v>606</v>
      </c>
      <c r="D841" s="177">
        <v>1</v>
      </c>
      <c r="E841" s="177">
        <v>5</v>
      </c>
      <c r="F841" s="177" t="s">
        <v>135</v>
      </c>
      <c r="G841" s="177" t="s">
        <v>142</v>
      </c>
      <c r="H841" s="177" t="s">
        <v>142</v>
      </c>
    </row>
    <row r="842" spans="1:8" x14ac:dyDescent="0.2">
      <c r="A842" s="177" t="s">
        <v>171</v>
      </c>
      <c r="B842" s="177" t="s">
        <v>794</v>
      </c>
      <c r="C842" s="177" t="s">
        <v>212</v>
      </c>
      <c r="D842" s="177">
        <v>1</v>
      </c>
      <c r="E842" s="177">
        <v>5</v>
      </c>
      <c r="F842" s="177" t="s">
        <v>135</v>
      </c>
      <c r="G842" s="177" t="s">
        <v>142</v>
      </c>
      <c r="H842" s="177" t="s">
        <v>142</v>
      </c>
    </row>
    <row r="843" spans="1:8" x14ac:dyDescent="0.2">
      <c r="A843" s="177" t="s">
        <v>171</v>
      </c>
      <c r="B843" s="177" t="s">
        <v>794</v>
      </c>
      <c r="C843" s="177" t="s">
        <v>338</v>
      </c>
      <c r="D843" s="177">
        <v>1</v>
      </c>
      <c r="E843" s="177">
        <v>5</v>
      </c>
      <c r="F843" s="177" t="s">
        <v>135</v>
      </c>
      <c r="G843" s="177" t="s">
        <v>142</v>
      </c>
      <c r="H843" s="177" t="s">
        <v>142</v>
      </c>
    </row>
    <row r="844" spans="1:8" x14ac:dyDescent="0.2">
      <c r="A844" s="177" t="s">
        <v>171</v>
      </c>
      <c r="B844" s="177" t="s">
        <v>794</v>
      </c>
      <c r="C844" s="177" t="s">
        <v>609</v>
      </c>
      <c r="D844" s="177">
        <v>1</v>
      </c>
      <c r="E844" s="177">
        <v>5</v>
      </c>
      <c r="F844" s="177" t="s">
        <v>135</v>
      </c>
      <c r="G844" s="177" t="s">
        <v>142</v>
      </c>
      <c r="H844" s="177" t="s">
        <v>142</v>
      </c>
    </row>
    <row r="845" spans="1:8" x14ac:dyDescent="0.2">
      <c r="A845" s="177" t="s">
        <v>171</v>
      </c>
      <c r="B845" s="177" t="s">
        <v>794</v>
      </c>
      <c r="C845" s="177" t="s">
        <v>814</v>
      </c>
      <c r="D845" s="177">
        <v>1</v>
      </c>
      <c r="E845" s="177">
        <v>5</v>
      </c>
      <c r="F845" s="177" t="s">
        <v>135</v>
      </c>
      <c r="G845" s="177" t="s">
        <v>142</v>
      </c>
      <c r="H845" s="177" t="s">
        <v>142</v>
      </c>
    </row>
    <row r="846" spans="1:8" x14ac:dyDescent="0.2">
      <c r="A846" s="177" t="s">
        <v>171</v>
      </c>
      <c r="B846" s="177" t="s">
        <v>794</v>
      </c>
      <c r="C846" s="177" t="s">
        <v>815</v>
      </c>
      <c r="D846" s="177">
        <v>1</v>
      </c>
      <c r="E846" s="177">
        <v>6</v>
      </c>
      <c r="F846" s="177" t="s">
        <v>135</v>
      </c>
      <c r="G846" s="177" t="s">
        <v>142</v>
      </c>
      <c r="H846" s="177" t="s">
        <v>142</v>
      </c>
    </row>
    <row r="847" spans="1:8" x14ac:dyDescent="0.2">
      <c r="A847" s="177" t="s">
        <v>171</v>
      </c>
      <c r="B847" s="177" t="s">
        <v>794</v>
      </c>
      <c r="C847" s="177" t="s">
        <v>220</v>
      </c>
      <c r="D847" s="177">
        <v>1</v>
      </c>
      <c r="E847" s="177">
        <v>5</v>
      </c>
      <c r="F847" s="177" t="s">
        <v>135</v>
      </c>
      <c r="G847" s="177" t="s">
        <v>142</v>
      </c>
      <c r="H847" s="177" t="s">
        <v>142</v>
      </c>
    </row>
    <row r="848" spans="1:8" x14ac:dyDescent="0.2">
      <c r="A848" s="177" t="s">
        <v>171</v>
      </c>
      <c r="B848" s="177" t="s">
        <v>794</v>
      </c>
      <c r="C848" s="177" t="s">
        <v>816</v>
      </c>
      <c r="D848" s="177">
        <v>1</v>
      </c>
      <c r="E848" s="177">
        <v>5</v>
      </c>
      <c r="F848" s="177" t="s">
        <v>135</v>
      </c>
      <c r="G848" s="177" t="s">
        <v>142</v>
      </c>
      <c r="H848" s="177" t="s">
        <v>142</v>
      </c>
    </row>
    <row r="849" spans="1:8" x14ac:dyDescent="0.2">
      <c r="A849" s="177" t="s">
        <v>171</v>
      </c>
      <c r="B849" s="177" t="s">
        <v>794</v>
      </c>
      <c r="C849" s="177" t="s">
        <v>817</v>
      </c>
      <c r="D849" s="177">
        <v>1</v>
      </c>
      <c r="E849" s="177">
        <v>5</v>
      </c>
      <c r="F849" s="177" t="s">
        <v>135</v>
      </c>
      <c r="G849" s="177" t="s">
        <v>142</v>
      </c>
      <c r="H849" s="177" t="s">
        <v>142</v>
      </c>
    </row>
    <row r="850" spans="1:8" x14ac:dyDescent="0.2">
      <c r="A850" s="177" t="s">
        <v>171</v>
      </c>
      <c r="B850" s="177" t="s">
        <v>794</v>
      </c>
      <c r="C850" s="177" t="s">
        <v>818</v>
      </c>
      <c r="D850" s="177">
        <v>1</v>
      </c>
      <c r="E850" s="177">
        <v>5</v>
      </c>
      <c r="F850" s="177" t="s">
        <v>135</v>
      </c>
      <c r="G850" s="177" t="s">
        <v>142</v>
      </c>
      <c r="H850" s="177" t="s">
        <v>142</v>
      </c>
    </row>
    <row r="851" spans="1:8" x14ac:dyDescent="0.2">
      <c r="A851" s="177" t="s">
        <v>171</v>
      </c>
      <c r="B851" s="177" t="s">
        <v>794</v>
      </c>
      <c r="C851" s="177" t="s">
        <v>819</v>
      </c>
      <c r="D851" s="177">
        <v>1</v>
      </c>
      <c r="E851" s="177">
        <v>6</v>
      </c>
      <c r="F851" s="177" t="s">
        <v>135</v>
      </c>
      <c r="G851" s="177" t="s">
        <v>142</v>
      </c>
      <c r="H851" s="177" t="s">
        <v>142</v>
      </c>
    </row>
    <row r="852" spans="1:8" x14ac:dyDescent="0.2">
      <c r="A852" s="177" t="s">
        <v>171</v>
      </c>
      <c r="B852" s="177" t="s">
        <v>794</v>
      </c>
      <c r="C852" s="177" t="s">
        <v>228</v>
      </c>
      <c r="D852" s="177">
        <v>1</v>
      </c>
      <c r="E852" s="177">
        <v>5</v>
      </c>
      <c r="F852" s="177" t="s">
        <v>135</v>
      </c>
      <c r="G852" s="177" t="s">
        <v>142</v>
      </c>
      <c r="H852" s="177" t="s">
        <v>142</v>
      </c>
    </row>
    <row r="853" spans="1:8" x14ac:dyDescent="0.2">
      <c r="A853" s="177" t="s">
        <v>171</v>
      </c>
      <c r="B853" s="177" t="s">
        <v>794</v>
      </c>
      <c r="C853" s="177" t="s">
        <v>820</v>
      </c>
      <c r="D853" s="177">
        <v>1</v>
      </c>
      <c r="E853" s="177">
        <v>5</v>
      </c>
      <c r="F853" s="177" t="s">
        <v>135</v>
      </c>
      <c r="G853" s="177" t="s">
        <v>142</v>
      </c>
      <c r="H853" s="177" t="s">
        <v>142</v>
      </c>
    </row>
    <row r="854" spans="1:8" x14ac:dyDescent="0.2">
      <c r="A854" s="177" t="s">
        <v>171</v>
      </c>
      <c r="B854" s="177" t="s">
        <v>794</v>
      </c>
      <c r="C854" s="177" t="s">
        <v>232</v>
      </c>
      <c r="D854" s="177">
        <v>1</v>
      </c>
      <c r="E854" s="177">
        <v>5</v>
      </c>
      <c r="F854" s="177" t="s">
        <v>135</v>
      </c>
      <c r="G854" s="177" t="s">
        <v>142</v>
      </c>
      <c r="H854" s="177" t="s">
        <v>142</v>
      </c>
    </row>
    <row r="855" spans="1:8" x14ac:dyDescent="0.2">
      <c r="A855" s="177" t="s">
        <v>171</v>
      </c>
      <c r="B855" s="177" t="s">
        <v>794</v>
      </c>
      <c r="C855" s="177" t="s">
        <v>234</v>
      </c>
      <c r="D855" s="177">
        <v>1</v>
      </c>
      <c r="E855" s="177">
        <v>5</v>
      </c>
      <c r="F855" s="177" t="s">
        <v>135</v>
      </c>
      <c r="G855" s="177" t="s">
        <v>142</v>
      </c>
      <c r="H855" s="177" t="s">
        <v>142</v>
      </c>
    </row>
    <row r="856" spans="1:8" x14ac:dyDescent="0.2">
      <c r="A856" s="177" t="s">
        <v>171</v>
      </c>
      <c r="B856" s="177" t="s">
        <v>794</v>
      </c>
      <c r="C856" s="177" t="s">
        <v>821</v>
      </c>
      <c r="D856" s="177">
        <v>1</v>
      </c>
      <c r="E856" s="177">
        <v>5</v>
      </c>
      <c r="F856" s="177" t="s">
        <v>135</v>
      </c>
      <c r="G856" s="177" t="s">
        <v>142</v>
      </c>
      <c r="H856" s="177" t="s">
        <v>142</v>
      </c>
    </row>
    <row r="857" spans="1:8" x14ac:dyDescent="0.2">
      <c r="A857" s="177" t="s">
        <v>171</v>
      </c>
      <c r="B857" s="177" t="s">
        <v>794</v>
      </c>
      <c r="C857" s="177" t="s">
        <v>617</v>
      </c>
      <c r="D857" s="177">
        <v>1</v>
      </c>
      <c r="E857" s="177">
        <v>6</v>
      </c>
      <c r="F857" s="177" t="s">
        <v>135</v>
      </c>
      <c r="G857" s="177" t="s">
        <v>142</v>
      </c>
      <c r="H857" s="177" t="s">
        <v>142</v>
      </c>
    </row>
    <row r="858" spans="1:8" x14ac:dyDescent="0.2">
      <c r="A858" s="177" t="s">
        <v>171</v>
      </c>
      <c r="B858" s="177" t="s">
        <v>794</v>
      </c>
      <c r="C858" s="177" t="s">
        <v>822</v>
      </c>
      <c r="D858" s="177">
        <v>1</v>
      </c>
      <c r="E858" s="177">
        <v>5</v>
      </c>
      <c r="F858" s="177" t="s">
        <v>135</v>
      </c>
      <c r="G858" s="177" t="s">
        <v>142</v>
      </c>
      <c r="H858" s="177" t="s">
        <v>142</v>
      </c>
    </row>
    <row r="859" spans="1:8" x14ac:dyDescent="0.2">
      <c r="A859" s="177" t="s">
        <v>171</v>
      </c>
      <c r="B859" s="177" t="s">
        <v>794</v>
      </c>
      <c r="C859" s="177" t="s">
        <v>238</v>
      </c>
      <c r="D859" s="177">
        <v>1</v>
      </c>
      <c r="E859" s="177">
        <v>5</v>
      </c>
      <c r="F859" s="177" t="s">
        <v>135</v>
      </c>
      <c r="G859" s="177" t="s">
        <v>142</v>
      </c>
      <c r="H859" s="177" t="s">
        <v>142</v>
      </c>
    </row>
    <row r="860" spans="1:8" x14ac:dyDescent="0.2">
      <c r="A860" s="177" t="s">
        <v>171</v>
      </c>
      <c r="B860" s="177" t="s">
        <v>794</v>
      </c>
      <c r="C860" s="177" t="s">
        <v>240</v>
      </c>
      <c r="D860" s="177">
        <v>1</v>
      </c>
      <c r="E860" s="177">
        <v>5</v>
      </c>
      <c r="F860" s="177" t="s">
        <v>135</v>
      </c>
      <c r="G860" s="177" t="s">
        <v>142</v>
      </c>
      <c r="H860" s="177" t="s">
        <v>142</v>
      </c>
    </row>
    <row r="861" spans="1:8" x14ac:dyDescent="0.2">
      <c r="A861" s="177" t="s">
        <v>171</v>
      </c>
      <c r="B861" s="177" t="s">
        <v>794</v>
      </c>
      <c r="C861" s="177" t="s">
        <v>823</v>
      </c>
      <c r="D861" s="177">
        <v>1</v>
      </c>
      <c r="E861" s="177">
        <v>5</v>
      </c>
      <c r="F861" s="177" t="s">
        <v>135</v>
      </c>
      <c r="G861" s="177" t="s">
        <v>142</v>
      </c>
      <c r="H861" s="177" t="s">
        <v>142</v>
      </c>
    </row>
    <row r="862" spans="1:8" x14ac:dyDescent="0.2">
      <c r="A862" s="177" t="s">
        <v>171</v>
      </c>
      <c r="B862" s="177" t="s">
        <v>794</v>
      </c>
      <c r="C862" s="177" t="s">
        <v>824</v>
      </c>
      <c r="D862" s="177">
        <v>1</v>
      </c>
      <c r="E862" s="177">
        <v>6</v>
      </c>
      <c r="F862" s="177" t="s">
        <v>135</v>
      </c>
      <c r="G862" s="177" t="s">
        <v>142</v>
      </c>
      <c r="H862" s="177" t="s">
        <v>142</v>
      </c>
    </row>
    <row r="863" spans="1:8" x14ac:dyDescent="0.2">
      <c r="A863" s="177" t="s">
        <v>171</v>
      </c>
      <c r="B863" s="177" t="s">
        <v>794</v>
      </c>
      <c r="C863" s="177" t="s">
        <v>532</v>
      </c>
      <c r="D863" s="177">
        <v>1</v>
      </c>
      <c r="E863" s="177">
        <v>6</v>
      </c>
      <c r="F863" s="177" t="s">
        <v>135</v>
      </c>
      <c r="G863" s="177" t="s">
        <v>142</v>
      </c>
      <c r="H863" s="177" t="s">
        <v>142</v>
      </c>
    </row>
    <row r="864" spans="1:8" x14ac:dyDescent="0.2">
      <c r="A864" s="177" t="s">
        <v>171</v>
      </c>
      <c r="B864" s="177" t="s">
        <v>794</v>
      </c>
      <c r="C864" s="177" t="s">
        <v>825</v>
      </c>
      <c r="D864" s="177">
        <v>1</v>
      </c>
      <c r="E864" s="177">
        <v>5</v>
      </c>
      <c r="F864" s="177" t="s">
        <v>135</v>
      </c>
      <c r="G864" s="177" t="s">
        <v>142</v>
      </c>
      <c r="H864" s="177" t="s">
        <v>142</v>
      </c>
    </row>
    <row r="865" spans="1:8" x14ac:dyDescent="0.2">
      <c r="A865" s="177" t="s">
        <v>171</v>
      </c>
      <c r="B865" s="177" t="s">
        <v>794</v>
      </c>
      <c r="C865" s="177" t="s">
        <v>826</v>
      </c>
      <c r="D865" s="177">
        <v>1</v>
      </c>
      <c r="E865" s="177">
        <v>6</v>
      </c>
      <c r="F865" s="177" t="s">
        <v>135</v>
      </c>
      <c r="G865" s="177" t="s">
        <v>142</v>
      </c>
      <c r="H865" s="177" t="s">
        <v>142</v>
      </c>
    </row>
    <row r="866" spans="1:8" x14ac:dyDescent="0.2">
      <c r="A866" s="177" t="s">
        <v>171</v>
      </c>
      <c r="B866" s="177" t="s">
        <v>794</v>
      </c>
      <c r="C866" s="177" t="s">
        <v>827</v>
      </c>
      <c r="D866" s="177">
        <v>1</v>
      </c>
      <c r="E866" s="177">
        <v>6</v>
      </c>
      <c r="F866" s="177" t="s">
        <v>135</v>
      </c>
      <c r="G866" s="177" t="s">
        <v>142</v>
      </c>
      <c r="H866" s="177" t="s">
        <v>142</v>
      </c>
    </row>
    <row r="867" spans="1:8" x14ac:dyDescent="0.2">
      <c r="A867" s="177" t="s">
        <v>171</v>
      </c>
      <c r="B867" s="177" t="s">
        <v>794</v>
      </c>
      <c r="C867" s="177" t="s">
        <v>828</v>
      </c>
      <c r="D867" s="177">
        <v>1</v>
      </c>
      <c r="E867" s="177">
        <v>6</v>
      </c>
      <c r="F867" s="177" t="s">
        <v>135</v>
      </c>
      <c r="G867" s="177" t="s">
        <v>142</v>
      </c>
      <c r="H867" s="177" t="s">
        <v>142</v>
      </c>
    </row>
    <row r="868" spans="1:8" x14ac:dyDescent="0.2">
      <c r="A868" s="177" t="s">
        <v>171</v>
      </c>
      <c r="B868" s="177" t="s">
        <v>794</v>
      </c>
      <c r="C868" s="177" t="s">
        <v>351</v>
      </c>
      <c r="D868" s="177">
        <v>1</v>
      </c>
      <c r="E868" s="177">
        <v>5</v>
      </c>
      <c r="F868" s="177" t="s">
        <v>135</v>
      </c>
      <c r="G868" s="177" t="s">
        <v>142</v>
      </c>
      <c r="H868" s="177" t="s">
        <v>142</v>
      </c>
    </row>
    <row r="869" spans="1:8" x14ac:dyDescent="0.2">
      <c r="A869" s="177" t="s">
        <v>171</v>
      </c>
      <c r="B869" s="177" t="s">
        <v>794</v>
      </c>
      <c r="C869" s="177" t="s">
        <v>829</v>
      </c>
      <c r="D869" s="177">
        <v>1</v>
      </c>
      <c r="E869" s="177">
        <v>5</v>
      </c>
      <c r="F869" s="177" t="s">
        <v>135</v>
      </c>
      <c r="G869" s="177" t="s">
        <v>142</v>
      </c>
      <c r="H869" s="177" t="s">
        <v>142</v>
      </c>
    </row>
    <row r="870" spans="1:8" x14ac:dyDescent="0.2">
      <c r="A870" s="177" t="s">
        <v>171</v>
      </c>
      <c r="B870" s="177" t="s">
        <v>794</v>
      </c>
      <c r="C870" s="177" t="s">
        <v>830</v>
      </c>
      <c r="D870" s="177">
        <v>1</v>
      </c>
      <c r="E870" s="177">
        <v>5</v>
      </c>
      <c r="F870" s="177" t="s">
        <v>135</v>
      </c>
      <c r="G870" s="177" t="s">
        <v>142</v>
      </c>
      <c r="H870" s="177" t="s">
        <v>142</v>
      </c>
    </row>
    <row r="871" spans="1:8" x14ac:dyDescent="0.2">
      <c r="A871" s="177" t="s">
        <v>171</v>
      </c>
      <c r="B871" s="177" t="s">
        <v>794</v>
      </c>
      <c r="C871" s="177" t="s">
        <v>831</v>
      </c>
      <c r="D871" s="177">
        <v>1</v>
      </c>
      <c r="E871" s="177">
        <v>5</v>
      </c>
      <c r="F871" s="177" t="s">
        <v>135</v>
      </c>
      <c r="G871" s="177" t="s">
        <v>142</v>
      </c>
      <c r="H871" s="177" t="s">
        <v>142</v>
      </c>
    </row>
    <row r="872" spans="1:8" x14ac:dyDescent="0.2">
      <c r="A872" s="177" t="s">
        <v>171</v>
      </c>
      <c r="B872" s="177" t="s">
        <v>794</v>
      </c>
      <c r="C872" s="177" t="s">
        <v>832</v>
      </c>
      <c r="D872" s="177">
        <v>1</v>
      </c>
      <c r="E872" s="177">
        <v>6</v>
      </c>
      <c r="F872" s="177" t="s">
        <v>135</v>
      </c>
      <c r="G872" s="177" t="s">
        <v>142</v>
      </c>
      <c r="H872" s="177" t="s">
        <v>142</v>
      </c>
    </row>
    <row r="873" spans="1:8" x14ac:dyDescent="0.2">
      <c r="A873" s="177" t="s">
        <v>171</v>
      </c>
      <c r="B873" s="177" t="s">
        <v>794</v>
      </c>
      <c r="C873" s="177" t="s">
        <v>357</v>
      </c>
      <c r="D873" s="177">
        <v>1</v>
      </c>
      <c r="E873" s="177">
        <v>5</v>
      </c>
      <c r="F873" s="177" t="s">
        <v>135</v>
      </c>
      <c r="G873" s="177" t="s">
        <v>142</v>
      </c>
      <c r="H873" s="177" t="s">
        <v>142</v>
      </c>
    </row>
    <row r="874" spans="1:8" x14ac:dyDescent="0.2">
      <c r="A874" s="177" t="s">
        <v>171</v>
      </c>
      <c r="B874" s="177" t="s">
        <v>794</v>
      </c>
      <c r="C874" s="177" t="s">
        <v>254</v>
      </c>
      <c r="D874" s="177">
        <v>1</v>
      </c>
      <c r="E874" s="177">
        <v>5</v>
      </c>
      <c r="F874" s="177" t="s">
        <v>135</v>
      </c>
      <c r="G874" s="177" t="s">
        <v>142</v>
      </c>
      <c r="H874" s="177" t="s">
        <v>142</v>
      </c>
    </row>
    <row r="875" spans="1:8" x14ac:dyDescent="0.2">
      <c r="A875" s="177" t="s">
        <v>171</v>
      </c>
      <c r="B875" s="177" t="s">
        <v>794</v>
      </c>
      <c r="C875" s="177" t="s">
        <v>833</v>
      </c>
      <c r="D875" s="177">
        <v>1</v>
      </c>
      <c r="E875" s="177">
        <v>6</v>
      </c>
      <c r="F875" s="177" t="s">
        <v>135</v>
      </c>
      <c r="G875" s="177" t="s">
        <v>142</v>
      </c>
      <c r="H875" s="177" t="s">
        <v>142</v>
      </c>
    </row>
    <row r="876" spans="1:8" x14ac:dyDescent="0.2">
      <c r="A876" s="177" t="s">
        <v>171</v>
      </c>
      <c r="B876" s="177" t="s">
        <v>794</v>
      </c>
      <c r="C876" s="177" t="s">
        <v>834</v>
      </c>
      <c r="D876" s="177">
        <v>1</v>
      </c>
      <c r="E876" s="177">
        <v>5</v>
      </c>
      <c r="F876" s="177" t="s">
        <v>135</v>
      </c>
      <c r="G876" s="177" t="s">
        <v>142</v>
      </c>
      <c r="H876" s="177" t="s">
        <v>142</v>
      </c>
    </row>
    <row r="877" spans="1:8" x14ac:dyDescent="0.2">
      <c r="A877" s="177" t="s">
        <v>171</v>
      </c>
      <c r="B877" s="177" t="s">
        <v>794</v>
      </c>
      <c r="C877" s="177" t="s">
        <v>835</v>
      </c>
      <c r="D877" s="177">
        <v>1</v>
      </c>
      <c r="E877" s="177">
        <v>5</v>
      </c>
      <c r="F877" s="177" t="s">
        <v>135</v>
      </c>
      <c r="G877" s="177" t="s">
        <v>142</v>
      </c>
      <c r="H877" s="177" t="s">
        <v>142</v>
      </c>
    </row>
    <row r="878" spans="1:8" x14ac:dyDescent="0.2">
      <c r="A878" s="177" t="s">
        <v>171</v>
      </c>
      <c r="B878" s="177" t="s">
        <v>794</v>
      </c>
      <c r="C878" s="177" t="s">
        <v>543</v>
      </c>
      <c r="D878" s="177">
        <v>1</v>
      </c>
      <c r="E878" s="177">
        <v>5</v>
      </c>
      <c r="F878" s="177" t="s">
        <v>135</v>
      </c>
      <c r="G878" s="177" t="s">
        <v>142</v>
      </c>
      <c r="H878" s="177" t="s">
        <v>142</v>
      </c>
    </row>
    <row r="879" spans="1:8" x14ac:dyDescent="0.2">
      <c r="A879" s="177" t="s">
        <v>171</v>
      </c>
      <c r="B879" s="177" t="s">
        <v>794</v>
      </c>
      <c r="C879" s="177" t="s">
        <v>363</v>
      </c>
      <c r="D879" s="177">
        <v>1</v>
      </c>
      <c r="E879" s="177">
        <v>5</v>
      </c>
      <c r="F879" s="177" t="s">
        <v>135</v>
      </c>
      <c r="G879" s="177" t="s">
        <v>142</v>
      </c>
      <c r="H879" s="177" t="s">
        <v>142</v>
      </c>
    </row>
    <row r="880" spans="1:8" x14ac:dyDescent="0.2">
      <c r="A880" s="177" t="s">
        <v>171</v>
      </c>
      <c r="B880" s="177" t="s">
        <v>794</v>
      </c>
      <c r="C880" s="177" t="s">
        <v>364</v>
      </c>
      <c r="D880" s="177">
        <v>1</v>
      </c>
      <c r="E880" s="177">
        <v>5</v>
      </c>
      <c r="F880" s="177" t="s">
        <v>135</v>
      </c>
      <c r="G880" s="177" t="s">
        <v>142</v>
      </c>
      <c r="H880" s="177" t="s">
        <v>142</v>
      </c>
    </row>
    <row r="881" spans="1:8" x14ac:dyDescent="0.2">
      <c r="A881" s="177" t="s">
        <v>171</v>
      </c>
      <c r="B881" s="177" t="s">
        <v>794</v>
      </c>
      <c r="C881" s="177" t="s">
        <v>836</v>
      </c>
      <c r="D881" s="177">
        <v>1</v>
      </c>
      <c r="E881" s="177">
        <v>5</v>
      </c>
      <c r="F881" s="177" t="s">
        <v>135</v>
      </c>
      <c r="G881" s="177" t="s">
        <v>142</v>
      </c>
      <c r="H881" s="177" t="s">
        <v>142</v>
      </c>
    </row>
    <row r="882" spans="1:8" x14ac:dyDescent="0.2">
      <c r="A882" s="177" t="s">
        <v>171</v>
      </c>
      <c r="B882" s="177" t="s">
        <v>794</v>
      </c>
      <c r="C882" s="177" t="s">
        <v>649</v>
      </c>
      <c r="D882" s="177">
        <v>1</v>
      </c>
      <c r="E882" s="177">
        <v>5</v>
      </c>
      <c r="F882" s="177" t="s">
        <v>135</v>
      </c>
      <c r="G882" s="177" t="s">
        <v>142</v>
      </c>
      <c r="H882" s="177" t="s">
        <v>142</v>
      </c>
    </row>
    <row r="883" spans="1:8" x14ac:dyDescent="0.2">
      <c r="A883" s="177" t="s">
        <v>171</v>
      </c>
      <c r="B883" s="177" t="s">
        <v>794</v>
      </c>
      <c r="C883" s="177" t="s">
        <v>260</v>
      </c>
      <c r="D883" s="177">
        <v>1</v>
      </c>
      <c r="E883" s="177">
        <v>5</v>
      </c>
      <c r="F883" s="177" t="s">
        <v>135</v>
      </c>
      <c r="G883" s="177" t="s">
        <v>142</v>
      </c>
      <c r="H883" s="177" t="s">
        <v>142</v>
      </c>
    </row>
    <row r="884" spans="1:8" x14ac:dyDescent="0.2">
      <c r="A884" s="177" t="s">
        <v>171</v>
      </c>
      <c r="B884" s="177" t="s">
        <v>794</v>
      </c>
      <c r="C884" s="177" t="s">
        <v>650</v>
      </c>
      <c r="D884" s="177">
        <v>1</v>
      </c>
      <c r="E884" s="177">
        <v>5</v>
      </c>
      <c r="F884" s="177" t="s">
        <v>135</v>
      </c>
      <c r="G884" s="177" t="s">
        <v>142</v>
      </c>
      <c r="H884" s="177" t="s">
        <v>142</v>
      </c>
    </row>
    <row r="885" spans="1:8" x14ac:dyDescent="0.2">
      <c r="A885" s="177" t="s">
        <v>171</v>
      </c>
      <c r="B885" s="177" t="s">
        <v>794</v>
      </c>
      <c r="C885" s="177" t="s">
        <v>651</v>
      </c>
      <c r="D885" s="177">
        <v>1</v>
      </c>
      <c r="E885" s="177">
        <v>6</v>
      </c>
      <c r="F885" s="177" t="s">
        <v>135</v>
      </c>
      <c r="G885" s="177" t="s">
        <v>142</v>
      </c>
      <c r="H885" s="177" t="s">
        <v>142</v>
      </c>
    </row>
    <row r="886" spans="1:8" x14ac:dyDescent="0.2">
      <c r="A886" s="177" t="s">
        <v>171</v>
      </c>
      <c r="B886" s="177" t="s">
        <v>794</v>
      </c>
      <c r="C886" s="177" t="s">
        <v>750</v>
      </c>
      <c r="D886" s="177">
        <v>1</v>
      </c>
      <c r="E886" s="177">
        <v>6</v>
      </c>
      <c r="F886" s="177" t="s">
        <v>135</v>
      </c>
      <c r="G886" s="177" t="s">
        <v>142</v>
      </c>
      <c r="H886" s="177" t="s">
        <v>142</v>
      </c>
    </row>
    <row r="887" spans="1:8" x14ac:dyDescent="0.2">
      <c r="A887" s="177" t="s">
        <v>171</v>
      </c>
      <c r="B887" s="177" t="s">
        <v>794</v>
      </c>
      <c r="C887" s="177" t="s">
        <v>837</v>
      </c>
      <c r="D887" s="177">
        <v>1</v>
      </c>
      <c r="E887" s="177">
        <v>6</v>
      </c>
      <c r="F887" s="177" t="s">
        <v>135</v>
      </c>
      <c r="G887" s="177" t="s">
        <v>142</v>
      </c>
      <c r="H887" s="177" t="s">
        <v>142</v>
      </c>
    </row>
    <row r="888" spans="1:8" x14ac:dyDescent="0.2">
      <c r="A888" s="177" t="s">
        <v>171</v>
      </c>
      <c r="B888" s="177" t="s">
        <v>794</v>
      </c>
      <c r="C888" s="177" t="s">
        <v>838</v>
      </c>
      <c r="D888" s="177">
        <v>1</v>
      </c>
      <c r="E888" s="177">
        <v>5</v>
      </c>
      <c r="F888" s="177" t="s">
        <v>135</v>
      </c>
      <c r="G888" s="177" t="s">
        <v>142</v>
      </c>
      <c r="H888" s="177" t="s">
        <v>142</v>
      </c>
    </row>
    <row r="889" spans="1:8" x14ac:dyDescent="0.2">
      <c r="A889" s="177" t="s">
        <v>171</v>
      </c>
      <c r="B889" s="177" t="s">
        <v>794</v>
      </c>
      <c r="C889" s="177" t="s">
        <v>656</v>
      </c>
      <c r="D889" s="177">
        <v>1</v>
      </c>
      <c r="E889" s="177">
        <v>6</v>
      </c>
      <c r="F889" s="177" t="s">
        <v>135</v>
      </c>
      <c r="G889" s="177" t="s">
        <v>142</v>
      </c>
      <c r="H889" s="177" t="s">
        <v>142</v>
      </c>
    </row>
    <row r="890" spans="1:8" x14ac:dyDescent="0.2">
      <c r="A890" s="177" t="s">
        <v>171</v>
      </c>
      <c r="B890" s="177" t="s">
        <v>794</v>
      </c>
      <c r="C890" s="177" t="s">
        <v>839</v>
      </c>
      <c r="D890" s="177">
        <v>1</v>
      </c>
      <c r="E890" s="177">
        <v>6</v>
      </c>
      <c r="F890" s="177" t="s">
        <v>135</v>
      </c>
      <c r="G890" s="177" t="s">
        <v>142</v>
      </c>
      <c r="H890" s="177" t="s">
        <v>142</v>
      </c>
    </row>
    <row r="891" spans="1:8" x14ac:dyDescent="0.2">
      <c r="A891" s="177" t="s">
        <v>173</v>
      </c>
      <c r="B891" s="177" t="s">
        <v>840</v>
      </c>
      <c r="C891" s="177" t="s">
        <v>753</v>
      </c>
      <c r="D891" s="177">
        <v>2</v>
      </c>
      <c r="E891" s="177">
        <v>4</v>
      </c>
      <c r="F891" s="177" t="s">
        <v>135</v>
      </c>
      <c r="G891" s="177" t="s">
        <v>142</v>
      </c>
      <c r="H891" s="177" t="s">
        <v>142</v>
      </c>
    </row>
    <row r="892" spans="1:8" x14ac:dyDescent="0.2">
      <c r="A892" s="177" t="s">
        <v>173</v>
      </c>
      <c r="B892" s="177" t="s">
        <v>840</v>
      </c>
      <c r="C892" s="177" t="s">
        <v>841</v>
      </c>
      <c r="D892" s="177">
        <v>2</v>
      </c>
      <c r="E892" s="177">
        <v>4</v>
      </c>
      <c r="F892" s="177" t="s">
        <v>135</v>
      </c>
      <c r="G892" s="177" t="s">
        <v>142</v>
      </c>
      <c r="H892" s="177" t="s">
        <v>142</v>
      </c>
    </row>
    <row r="893" spans="1:8" x14ac:dyDescent="0.2">
      <c r="A893" s="177" t="s">
        <v>173</v>
      </c>
      <c r="B893" s="177" t="s">
        <v>840</v>
      </c>
      <c r="C893" s="177" t="s">
        <v>842</v>
      </c>
      <c r="D893" s="177">
        <v>1</v>
      </c>
      <c r="E893" s="177">
        <v>4</v>
      </c>
      <c r="F893" s="177" t="s">
        <v>135</v>
      </c>
      <c r="G893" s="177" t="s">
        <v>142</v>
      </c>
      <c r="H893" s="177" t="s">
        <v>142</v>
      </c>
    </row>
    <row r="894" spans="1:8" x14ac:dyDescent="0.2">
      <c r="A894" s="177" t="s">
        <v>173</v>
      </c>
      <c r="B894" s="177" t="s">
        <v>840</v>
      </c>
      <c r="C894" s="177" t="s">
        <v>843</v>
      </c>
      <c r="D894" s="177">
        <v>2</v>
      </c>
      <c r="E894" s="177">
        <v>4</v>
      </c>
      <c r="F894" s="177" t="s">
        <v>135</v>
      </c>
      <c r="G894" s="177" t="s">
        <v>142</v>
      </c>
      <c r="H894" s="177" t="s">
        <v>142</v>
      </c>
    </row>
    <row r="895" spans="1:8" x14ac:dyDescent="0.2">
      <c r="A895" s="177" t="s">
        <v>173</v>
      </c>
      <c r="B895" s="177" t="s">
        <v>840</v>
      </c>
      <c r="C895" s="177" t="s">
        <v>844</v>
      </c>
      <c r="D895" s="177">
        <v>1</v>
      </c>
      <c r="E895" s="177">
        <v>4</v>
      </c>
      <c r="F895" s="177" t="s">
        <v>135</v>
      </c>
      <c r="G895" s="177" t="s">
        <v>142</v>
      </c>
      <c r="H895" s="177" t="s">
        <v>142</v>
      </c>
    </row>
    <row r="896" spans="1:8" x14ac:dyDescent="0.2">
      <c r="A896" s="177" t="s">
        <v>173</v>
      </c>
      <c r="B896" s="177" t="s">
        <v>840</v>
      </c>
      <c r="C896" s="177" t="s">
        <v>845</v>
      </c>
      <c r="D896" s="177">
        <v>2</v>
      </c>
      <c r="E896" s="177">
        <v>4</v>
      </c>
      <c r="F896" s="177" t="s">
        <v>135</v>
      </c>
      <c r="G896" s="177" t="s">
        <v>142</v>
      </c>
      <c r="H896" s="177" t="s">
        <v>142</v>
      </c>
    </row>
    <row r="897" spans="1:8" x14ac:dyDescent="0.2">
      <c r="A897" s="177" t="s">
        <v>173</v>
      </c>
      <c r="B897" s="177" t="s">
        <v>840</v>
      </c>
      <c r="C897" s="177" t="s">
        <v>700</v>
      </c>
      <c r="D897" s="177">
        <v>1</v>
      </c>
      <c r="E897" s="177">
        <v>4</v>
      </c>
      <c r="F897" s="177" t="s">
        <v>135</v>
      </c>
      <c r="G897" s="177" t="s">
        <v>142</v>
      </c>
      <c r="H897" s="177" t="s">
        <v>142</v>
      </c>
    </row>
    <row r="898" spans="1:8" x14ac:dyDescent="0.2">
      <c r="A898" s="177" t="s">
        <v>173</v>
      </c>
      <c r="B898" s="177" t="s">
        <v>840</v>
      </c>
      <c r="C898" s="177" t="s">
        <v>152</v>
      </c>
      <c r="D898" s="177">
        <v>2</v>
      </c>
      <c r="E898" s="177">
        <v>4</v>
      </c>
      <c r="F898" s="177" t="s">
        <v>135</v>
      </c>
      <c r="G898" s="177" t="s">
        <v>142</v>
      </c>
      <c r="H898" s="177" t="s">
        <v>142</v>
      </c>
    </row>
    <row r="899" spans="1:8" x14ac:dyDescent="0.2">
      <c r="A899" s="177" t="s">
        <v>173</v>
      </c>
      <c r="B899" s="177" t="s">
        <v>840</v>
      </c>
      <c r="C899" s="177" t="s">
        <v>846</v>
      </c>
      <c r="D899" s="177">
        <v>2</v>
      </c>
      <c r="E899" s="177">
        <v>4</v>
      </c>
      <c r="F899" s="177" t="s">
        <v>135</v>
      </c>
      <c r="G899" s="177" t="s">
        <v>142</v>
      </c>
      <c r="H899" s="177" t="s">
        <v>142</v>
      </c>
    </row>
    <row r="900" spans="1:8" x14ac:dyDescent="0.2">
      <c r="A900" s="177" t="s">
        <v>173</v>
      </c>
      <c r="B900" s="177" t="s">
        <v>840</v>
      </c>
      <c r="C900" s="177" t="s">
        <v>847</v>
      </c>
      <c r="D900" s="177">
        <v>2</v>
      </c>
      <c r="E900" s="177">
        <v>4</v>
      </c>
      <c r="F900" s="177" t="s">
        <v>135</v>
      </c>
      <c r="G900" s="177" t="s">
        <v>142</v>
      </c>
      <c r="H900" s="177" t="s">
        <v>142</v>
      </c>
    </row>
    <row r="901" spans="1:8" x14ac:dyDescent="0.2">
      <c r="A901" s="177" t="s">
        <v>173</v>
      </c>
      <c r="B901" s="177" t="s">
        <v>840</v>
      </c>
      <c r="C901" s="177" t="s">
        <v>158</v>
      </c>
      <c r="D901" s="177">
        <v>2</v>
      </c>
      <c r="E901" s="177">
        <v>4</v>
      </c>
      <c r="F901" s="177" t="s">
        <v>135</v>
      </c>
      <c r="G901" s="177" t="s">
        <v>142</v>
      </c>
      <c r="H901" s="177" t="s">
        <v>142</v>
      </c>
    </row>
    <row r="902" spans="1:8" x14ac:dyDescent="0.2">
      <c r="A902" s="177" t="s">
        <v>173</v>
      </c>
      <c r="B902" s="177" t="s">
        <v>840</v>
      </c>
      <c r="C902" s="177" t="s">
        <v>436</v>
      </c>
      <c r="D902" s="177">
        <v>1</v>
      </c>
      <c r="E902" s="177">
        <v>5</v>
      </c>
      <c r="F902" s="177" t="s">
        <v>135</v>
      </c>
      <c r="G902" s="177" t="s">
        <v>142</v>
      </c>
      <c r="H902" s="177" t="s">
        <v>142</v>
      </c>
    </row>
    <row r="903" spans="1:8" x14ac:dyDescent="0.2">
      <c r="A903" s="177" t="s">
        <v>173</v>
      </c>
      <c r="B903" s="177" t="s">
        <v>840</v>
      </c>
      <c r="C903" s="177" t="s">
        <v>319</v>
      </c>
      <c r="D903" s="177">
        <v>2</v>
      </c>
      <c r="E903" s="177">
        <v>4</v>
      </c>
      <c r="F903" s="177" t="s">
        <v>135</v>
      </c>
      <c r="G903" s="177" t="s">
        <v>142</v>
      </c>
      <c r="H903" s="177" t="s">
        <v>142</v>
      </c>
    </row>
    <row r="904" spans="1:8" x14ac:dyDescent="0.2">
      <c r="A904" s="177" t="s">
        <v>173</v>
      </c>
      <c r="B904" s="177" t="s">
        <v>840</v>
      </c>
      <c r="C904" s="177" t="s">
        <v>166</v>
      </c>
      <c r="D904" s="177">
        <v>1</v>
      </c>
      <c r="E904" s="177">
        <v>4</v>
      </c>
      <c r="F904" s="177" t="s">
        <v>135</v>
      </c>
      <c r="G904" s="177" t="s">
        <v>142</v>
      </c>
      <c r="H904" s="177" t="s">
        <v>142</v>
      </c>
    </row>
    <row r="905" spans="1:8" x14ac:dyDescent="0.2">
      <c r="A905" s="177" t="s">
        <v>173</v>
      </c>
      <c r="B905" s="177" t="s">
        <v>840</v>
      </c>
      <c r="C905" s="177" t="s">
        <v>848</v>
      </c>
      <c r="D905" s="177">
        <v>1</v>
      </c>
      <c r="E905" s="177">
        <v>5</v>
      </c>
      <c r="F905" s="177" t="s">
        <v>135</v>
      </c>
      <c r="G905" s="177" t="s">
        <v>142</v>
      </c>
      <c r="H905" s="177" t="s">
        <v>142</v>
      </c>
    </row>
    <row r="906" spans="1:8" x14ac:dyDescent="0.2">
      <c r="A906" s="177" t="s">
        <v>173</v>
      </c>
      <c r="B906" s="177" t="s">
        <v>840</v>
      </c>
      <c r="C906" s="177" t="s">
        <v>849</v>
      </c>
      <c r="D906" s="177">
        <v>2</v>
      </c>
      <c r="E906" s="177">
        <v>4</v>
      </c>
      <c r="F906" s="177" t="s">
        <v>135</v>
      </c>
      <c r="G906" s="177" t="s">
        <v>142</v>
      </c>
      <c r="H906" s="177" t="s">
        <v>142</v>
      </c>
    </row>
    <row r="907" spans="1:8" x14ac:dyDescent="0.2">
      <c r="A907" s="177" t="s">
        <v>173</v>
      </c>
      <c r="B907" s="177" t="s">
        <v>840</v>
      </c>
      <c r="C907" s="177" t="s">
        <v>850</v>
      </c>
      <c r="D907" s="177">
        <v>2</v>
      </c>
      <c r="E907" s="177">
        <v>4</v>
      </c>
      <c r="F907" s="177" t="s">
        <v>135</v>
      </c>
      <c r="G907" s="177" t="s">
        <v>142</v>
      </c>
      <c r="H907" s="177" t="s">
        <v>142</v>
      </c>
    </row>
    <row r="908" spans="1:8" x14ac:dyDescent="0.2">
      <c r="A908" s="177" t="s">
        <v>173</v>
      </c>
      <c r="B908" s="177" t="s">
        <v>840</v>
      </c>
      <c r="C908" s="177" t="s">
        <v>851</v>
      </c>
      <c r="D908" s="177">
        <v>2</v>
      </c>
      <c r="E908" s="177">
        <v>4</v>
      </c>
      <c r="F908" s="177" t="s">
        <v>135</v>
      </c>
      <c r="G908" s="177" t="s">
        <v>142</v>
      </c>
      <c r="H908" s="177" t="s">
        <v>142</v>
      </c>
    </row>
    <row r="909" spans="1:8" x14ac:dyDescent="0.2">
      <c r="A909" s="177" t="s">
        <v>173</v>
      </c>
      <c r="B909" s="177" t="s">
        <v>840</v>
      </c>
      <c r="C909" s="177" t="s">
        <v>324</v>
      </c>
      <c r="D909" s="177">
        <v>2</v>
      </c>
      <c r="E909" s="177">
        <v>4</v>
      </c>
      <c r="F909" s="177" t="s">
        <v>135</v>
      </c>
      <c r="G909" s="177" t="s">
        <v>142</v>
      </c>
      <c r="H909" s="177" t="s">
        <v>142</v>
      </c>
    </row>
    <row r="910" spans="1:8" x14ac:dyDescent="0.2">
      <c r="A910" s="177" t="s">
        <v>173</v>
      </c>
      <c r="B910" s="177" t="s">
        <v>840</v>
      </c>
      <c r="C910" s="177" t="s">
        <v>579</v>
      </c>
      <c r="D910" s="177">
        <v>1</v>
      </c>
      <c r="E910" s="177">
        <v>5</v>
      </c>
      <c r="F910" s="177" t="s">
        <v>135</v>
      </c>
      <c r="G910" s="177" t="s">
        <v>142</v>
      </c>
      <c r="H910" s="177" t="s">
        <v>142</v>
      </c>
    </row>
    <row r="911" spans="1:8" x14ac:dyDescent="0.2">
      <c r="A911" s="177" t="s">
        <v>173</v>
      </c>
      <c r="B911" s="177" t="s">
        <v>840</v>
      </c>
      <c r="C911" s="177" t="s">
        <v>808</v>
      </c>
      <c r="D911" s="177">
        <v>1</v>
      </c>
      <c r="E911" s="177">
        <v>4</v>
      </c>
      <c r="F911" s="177" t="s">
        <v>135</v>
      </c>
      <c r="G911" s="177" t="s">
        <v>142</v>
      </c>
      <c r="H911" s="177" t="s">
        <v>142</v>
      </c>
    </row>
    <row r="912" spans="1:8" x14ac:dyDescent="0.2">
      <c r="A912" s="177" t="s">
        <v>173</v>
      </c>
      <c r="B912" s="177" t="s">
        <v>840</v>
      </c>
      <c r="C912" s="177" t="s">
        <v>852</v>
      </c>
      <c r="D912" s="177">
        <v>2</v>
      </c>
      <c r="E912" s="177">
        <v>4</v>
      </c>
      <c r="F912" s="177" t="s">
        <v>135</v>
      </c>
      <c r="G912" s="177" t="s">
        <v>142</v>
      </c>
      <c r="H912" s="177" t="s">
        <v>142</v>
      </c>
    </row>
    <row r="913" spans="1:8" x14ac:dyDescent="0.2">
      <c r="A913" s="177" t="s">
        <v>173</v>
      </c>
      <c r="B913" s="177" t="s">
        <v>840</v>
      </c>
      <c r="C913" s="177" t="s">
        <v>445</v>
      </c>
      <c r="D913" s="177">
        <v>1</v>
      </c>
      <c r="E913" s="177">
        <v>4</v>
      </c>
      <c r="F913" s="177" t="s">
        <v>135</v>
      </c>
      <c r="G913" s="177" t="s">
        <v>142</v>
      </c>
      <c r="H913" s="177" t="s">
        <v>142</v>
      </c>
    </row>
    <row r="914" spans="1:8" x14ac:dyDescent="0.2">
      <c r="A914" s="177" t="s">
        <v>173</v>
      </c>
      <c r="B914" s="177" t="s">
        <v>840</v>
      </c>
      <c r="C914" s="177" t="s">
        <v>711</v>
      </c>
      <c r="D914" s="177">
        <v>2</v>
      </c>
      <c r="E914" s="177">
        <v>4</v>
      </c>
      <c r="F914" s="177" t="s">
        <v>135</v>
      </c>
      <c r="G914" s="177" t="s">
        <v>142</v>
      </c>
      <c r="H914" s="177" t="s">
        <v>142</v>
      </c>
    </row>
    <row r="915" spans="1:8" x14ac:dyDescent="0.2">
      <c r="A915" s="177" t="s">
        <v>173</v>
      </c>
      <c r="B915" s="177" t="s">
        <v>840</v>
      </c>
      <c r="C915" s="177" t="s">
        <v>853</v>
      </c>
      <c r="D915" s="177">
        <v>2</v>
      </c>
      <c r="E915" s="177">
        <v>4</v>
      </c>
      <c r="F915" s="177" t="s">
        <v>135</v>
      </c>
      <c r="G915" s="177" t="s">
        <v>142</v>
      </c>
      <c r="H915" s="177" t="s">
        <v>142</v>
      </c>
    </row>
    <row r="916" spans="1:8" x14ac:dyDescent="0.2">
      <c r="A916" s="177" t="s">
        <v>173</v>
      </c>
      <c r="B916" s="177" t="s">
        <v>840</v>
      </c>
      <c r="C916" s="177" t="s">
        <v>854</v>
      </c>
      <c r="D916" s="177">
        <v>1</v>
      </c>
      <c r="E916" s="177">
        <v>5</v>
      </c>
      <c r="F916" s="177" t="s">
        <v>135</v>
      </c>
      <c r="G916" s="177" t="s">
        <v>142</v>
      </c>
      <c r="H916" s="177" t="s">
        <v>142</v>
      </c>
    </row>
    <row r="917" spans="1:8" x14ac:dyDescent="0.2">
      <c r="A917" s="177" t="s">
        <v>173</v>
      </c>
      <c r="B917" s="177" t="s">
        <v>840</v>
      </c>
      <c r="C917" s="177" t="s">
        <v>855</v>
      </c>
      <c r="D917" s="177">
        <v>1</v>
      </c>
      <c r="E917" s="177">
        <v>4</v>
      </c>
      <c r="F917" s="177" t="s">
        <v>135</v>
      </c>
      <c r="G917" s="177" t="s">
        <v>142</v>
      </c>
      <c r="H917" s="177" t="s">
        <v>142</v>
      </c>
    </row>
    <row r="918" spans="1:8" x14ac:dyDescent="0.2">
      <c r="A918" s="177" t="s">
        <v>173</v>
      </c>
      <c r="B918" s="177" t="s">
        <v>840</v>
      </c>
      <c r="C918" s="177" t="s">
        <v>856</v>
      </c>
      <c r="D918" s="177">
        <v>1</v>
      </c>
      <c r="E918" s="177">
        <v>4</v>
      </c>
      <c r="F918" s="177" t="s">
        <v>135</v>
      </c>
      <c r="G918" s="177" t="s">
        <v>142</v>
      </c>
      <c r="H918" s="177" t="s">
        <v>142</v>
      </c>
    </row>
    <row r="919" spans="1:8" x14ac:dyDescent="0.2">
      <c r="A919" s="177" t="s">
        <v>173</v>
      </c>
      <c r="B919" s="177" t="s">
        <v>840</v>
      </c>
      <c r="C919" s="177" t="s">
        <v>712</v>
      </c>
      <c r="D919" s="177">
        <v>1</v>
      </c>
      <c r="E919" s="177">
        <v>4</v>
      </c>
      <c r="F919" s="177" t="s">
        <v>135</v>
      </c>
      <c r="G919" s="177" t="s">
        <v>142</v>
      </c>
      <c r="H919" s="177" t="s">
        <v>142</v>
      </c>
    </row>
    <row r="920" spans="1:8" x14ac:dyDescent="0.2">
      <c r="A920" s="177" t="s">
        <v>173</v>
      </c>
      <c r="B920" s="177" t="s">
        <v>840</v>
      </c>
      <c r="C920" s="177" t="s">
        <v>198</v>
      </c>
      <c r="D920" s="177">
        <v>2</v>
      </c>
      <c r="E920" s="177">
        <v>4</v>
      </c>
      <c r="F920" s="177" t="s">
        <v>135</v>
      </c>
      <c r="G920" s="177" t="s">
        <v>142</v>
      </c>
      <c r="H920" s="177" t="s">
        <v>142</v>
      </c>
    </row>
    <row r="921" spans="1:8" x14ac:dyDescent="0.2">
      <c r="A921" s="177" t="s">
        <v>173</v>
      </c>
      <c r="B921" s="177" t="s">
        <v>840</v>
      </c>
      <c r="C921" s="177" t="s">
        <v>857</v>
      </c>
      <c r="D921" s="177">
        <v>1</v>
      </c>
      <c r="E921" s="177">
        <v>4</v>
      </c>
      <c r="F921" s="177" t="s">
        <v>135</v>
      </c>
      <c r="G921" s="177" t="s">
        <v>142</v>
      </c>
      <c r="H921" s="177" t="s">
        <v>142</v>
      </c>
    </row>
    <row r="922" spans="1:8" x14ac:dyDescent="0.2">
      <c r="A922" s="177" t="s">
        <v>173</v>
      </c>
      <c r="B922" s="177" t="s">
        <v>840</v>
      </c>
      <c r="C922" s="177" t="s">
        <v>858</v>
      </c>
      <c r="D922" s="177">
        <v>1</v>
      </c>
      <c r="E922" s="177">
        <v>5</v>
      </c>
      <c r="F922" s="177" t="s">
        <v>135</v>
      </c>
      <c r="G922" s="177" t="s">
        <v>142</v>
      </c>
      <c r="H922" s="177" t="s">
        <v>142</v>
      </c>
    </row>
    <row r="923" spans="1:8" x14ac:dyDescent="0.2">
      <c r="A923" s="177" t="s">
        <v>173</v>
      </c>
      <c r="B923" s="177" t="s">
        <v>840</v>
      </c>
      <c r="C923" s="177" t="s">
        <v>299</v>
      </c>
      <c r="D923" s="177">
        <v>1</v>
      </c>
      <c r="E923" s="177">
        <v>5</v>
      </c>
      <c r="F923" s="177" t="s">
        <v>135</v>
      </c>
      <c r="G923" s="177" t="s">
        <v>142</v>
      </c>
      <c r="H923" s="177" t="s">
        <v>142</v>
      </c>
    </row>
    <row r="924" spans="1:8" x14ac:dyDescent="0.2">
      <c r="A924" s="177" t="s">
        <v>173</v>
      </c>
      <c r="B924" s="177" t="s">
        <v>840</v>
      </c>
      <c r="C924" s="177" t="s">
        <v>332</v>
      </c>
      <c r="D924" s="177">
        <v>1</v>
      </c>
      <c r="E924" s="177">
        <v>4</v>
      </c>
      <c r="F924" s="177" t="s">
        <v>135</v>
      </c>
      <c r="G924" s="177" t="s">
        <v>142</v>
      </c>
      <c r="H924" s="177" t="s">
        <v>142</v>
      </c>
    </row>
    <row r="925" spans="1:8" x14ac:dyDescent="0.2">
      <c r="A925" s="177" t="s">
        <v>173</v>
      </c>
      <c r="B925" s="177" t="s">
        <v>840</v>
      </c>
      <c r="C925" s="177" t="s">
        <v>859</v>
      </c>
      <c r="D925" s="177">
        <v>1</v>
      </c>
      <c r="E925" s="177">
        <v>4</v>
      </c>
      <c r="F925" s="177" t="s">
        <v>135</v>
      </c>
      <c r="G925" s="177" t="s">
        <v>142</v>
      </c>
      <c r="H925" s="177" t="s">
        <v>142</v>
      </c>
    </row>
    <row r="926" spans="1:8" x14ac:dyDescent="0.2">
      <c r="A926" s="177" t="s">
        <v>173</v>
      </c>
      <c r="B926" s="177" t="s">
        <v>840</v>
      </c>
      <c r="C926" s="177" t="s">
        <v>860</v>
      </c>
      <c r="D926" s="177">
        <v>1</v>
      </c>
      <c r="E926" s="177">
        <v>5</v>
      </c>
      <c r="F926" s="177" t="s">
        <v>135</v>
      </c>
      <c r="G926" s="177" t="s">
        <v>142</v>
      </c>
      <c r="H926" s="177" t="s">
        <v>142</v>
      </c>
    </row>
    <row r="927" spans="1:8" x14ac:dyDescent="0.2">
      <c r="A927" s="177" t="s">
        <v>173</v>
      </c>
      <c r="B927" s="177" t="s">
        <v>840</v>
      </c>
      <c r="C927" s="177" t="s">
        <v>861</v>
      </c>
      <c r="D927" s="177">
        <v>2</v>
      </c>
      <c r="E927" s="177">
        <v>4</v>
      </c>
      <c r="F927" s="177" t="s">
        <v>135</v>
      </c>
      <c r="G927" s="177" t="s">
        <v>142</v>
      </c>
      <c r="H927" s="177" t="s">
        <v>142</v>
      </c>
    </row>
    <row r="928" spans="1:8" x14ac:dyDescent="0.2">
      <c r="A928" s="177" t="s">
        <v>173</v>
      </c>
      <c r="B928" s="177" t="s">
        <v>840</v>
      </c>
      <c r="C928" s="177" t="s">
        <v>515</v>
      </c>
      <c r="D928" s="177">
        <v>1</v>
      </c>
      <c r="E928" s="177">
        <v>5</v>
      </c>
      <c r="F928" s="177" t="s">
        <v>135</v>
      </c>
      <c r="G928" s="177" t="s">
        <v>142</v>
      </c>
      <c r="H928" s="177" t="s">
        <v>142</v>
      </c>
    </row>
    <row r="929" spans="1:8" x14ac:dyDescent="0.2">
      <c r="A929" s="177" t="s">
        <v>173</v>
      </c>
      <c r="B929" s="177" t="s">
        <v>840</v>
      </c>
      <c r="C929" s="177" t="s">
        <v>862</v>
      </c>
      <c r="D929" s="177">
        <v>2</v>
      </c>
      <c r="E929" s="177">
        <v>4</v>
      </c>
      <c r="F929" s="177" t="s">
        <v>135</v>
      </c>
      <c r="G929" s="177" t="s">
        <v>142</v>
      </c>
      <c r="H929" s="177" t="s">
        <v>142</v>
      </c>
    </row>
    <row r="930" spans="1:8" x14ac:dyDescent="0.2">
      <c r="A930" s="177" t="s">
        <v>173</v>
      </c>
      <c r="B930" s="177" t="s">
        <v>840</v>
      </c>
      <c r="C930" s="177" t="s">
        <v>863</v>
      </c>
      <c r="D930" s="177">
        <v>2</v>
      </c>
      <c r="E930" s="177">
        <v>4</v>
      </c>
      <c r="F930" s="177" t="s">
        <v>135</v>
      </c>
      <c r="G930" s="177" t="s">
        <v>142</v>
      </c>
      <c r="H930" s="177" t="s">
        <v>142</v>
      </c>
    </row>
    <row r="931" spans="1:8" x14ac:dyDescent="0.2">
      <c r="A931" s="177" t="s">
        <v>173</v>
      </c>
      <c r="B931" s="177" t="s">
        <v>840</v>
      </c>
      <c r="C931" s="177" t="s">
        <v>864</v>
      </c>
      <c r="D931" s="177">
        <v>1</v>
      </c>
      <c r="E931" s="177">
        <v>4</v>
      </c>
      <c r="F931" s="177" t="s">
        <v>135</v>
      </c>
      <c r="G931" s="177" t="s">
        <v>142</v>
      </c>
      <c r="H931" s="177" t="s">
        <v>142</v>
      </c>
    </row>
    <row r="932" spans="1:8" x14ac:dyDescent="0.2">
      <c r="A932" s="177" t="s">
        <v>173</v>
      </c>
      <c r="B932" s="177" t="s">
        <v>840</v>
      </c>
      <c r="C932" s="177" t="s">
        <v>865</v>
      </c>
      <c r="D932" s="177">
        <v>1</v>
      </c>
      <c r="E932" s="177">
        <v>4</v>
      </c>
      <c r="F932" s="177" t="s">
        <v>135</v>
      </c>
      <c r="G932" s="177" t="s">
        <v>142</v>
      </c>
      <c r="H932" s="177" t="s">
        <v>142</v>
      </c>
    </row>
    <row r="933" spans="1:8" x14ac:dyDescent="0.2">
      <c r="A933" s="177" t="s">
        <v>173</v>
      </c>
      <c r="B933" s="177" t="s">
        <v>840</v>
      </c>
      <c r="C933" s="177" t="s">
        <v>210</v>
      </c>
      <c r="D933" s="177">
        <v>1</v>
      </c>
      <c r="E933" s="177">
        <v>4</v>
      </c>
      <c r="F933" s="177" t="s">
        <v>135</v>
      </c>
      <c r="G933" s="177" t="s">
        <v>142</v>
      </c>
      <c r="H933" s="177" t="s">
        <v>142</v>
      </c>
    </row>
    <row r="934" spans="1:8" x14ac:dyDescent="0.2">
      <c r="A934" s="177" t="s">
        <v>173</v>
      </c>
      <c r="B934" s="177" t="s">
        <v>840</v>
      </c>
      <c r="C934" s="177" t="s">
        <v>212</v>
      </c>
      <c r="D934" s="177">
        <v>2</v>
      </c>
      <c r="E934" s="177">
        <v>4</v>
      </c>
      <c r="F934" s="177" t="s">
        <v>135</v>
      </c>
      <c r="G934" s="177" t="s">
        <v>142</v>
      </c>
      <c r="H934" s="177" t="s">
        <v>142</v>
      </c>
    </row>
    <row r="935" spans="1:8" x14ac:dyDescent="0.2">
      <c r="A935" s="177" t="s">
        <v>173</v>
      </c>
      <c r="B935" s="177" t="s">
        <v>840</v>
      </c>
      <c r="C935" s="177" t="s">
        <v>866</v>
      </c>
      <c r="D935" s="177">
        <v>1</v>
      </c>
      <c r="E935" s="177">
        <v>5</v>
      </c>
      <c r="F935" s="177" t="s">
        <v>135</v>
      </c>
      <c r="G935" s="177" t="s">
        <v>142</v>
      </c>
      <c r="H935" s="177" t="s">
        <v>142</v>
      </c>
    </row>
    <row r="936" spans="1:8" x14ac:dyDescent="0.2">
      <c r="A936" s="177" t="s">
        <v>173</v>
      </c>
      <c r="B936" s="177" t="s">
        <v>840</v>
      </c>
      <c r="C936" s="177" t="s">
        <v>338</v>
      </c>
      <c r="D936" s="177">
        <v>1</v>
      </c>
      <c r="E936" s="177">
        <v>4</v>
      </c>
      <c r="F936" s="177" t="s">
        <v>135</v>
      </c>
      <c r="G936" s="177" t="s">
        <v>142</v>
      </c>
      <c r="H936" s="177" t="s">
        <v>142</v>
      </c>
    </row>
    <row r="937" spans="1:8" x14ac:dyDescent="0.2">
      <c r="A937" s="177" t="s">
        <v>173</v>
      </c>
      <c r="B937" s="177" t="s">
        <v>840</v>
      </c>
      <c r="C937" s="177" t="s">
        <v>867</v>
      </c>
      <c r="D937" s="177">
        <v>1</v>
      </c>
      <c r="E937" s="177">
        <v>4</v>
      </c>
      <c r="F937" s="177" t="s">
        <v>135</v>
      </c>
      <c r="G937" s="177" t="s">
        <v>142</v>
      </c>
      <c r="H937" s="177" t="s">
        <v>142</v>
      </c>
    </row>
    <row r="938" spans="1:8" x14ac:dyDescent="0.2">
      <c r="A938" s="177" t="s">
        <v>173</v>
      </c>
      <c r="B938" s="177" t="s">
        <v>840</v>
      </c>
      <c r="C938" s="177" t="s">
        <v>868</v>
      </c>
      <c r="D938" s="177">
        <v>1</v>
      </c>
      <c r="E938" s="177">
        <v>4</v>
      </c>
      <c r="F938" s="177" t="s">
        <v>135</v>
      </c>
      <c r="G938" s="177" t="s">
        <v>142</v>
      </c>
      <c r="H938" s="177" t="s">
        <v>142</v>
      </c>
    </row>
    <row r="939" spans="1:8" x14ac:dyDescent="0.2">
      <c r="A939" s="177" t="s">
        <v>173</v>
      </c>
      <c r="B939" s="177" t="s">
        <v>840</v>
      </c>
      <c r="C939" s="177" t="s">
        <v>456</v>
      </c>
      <c r="D939" s="177">
        <v>1</v>
      </c>
      <c r="E939" s="177">
        <v>4</v>
      </c>
      <c r="F939" s="177" t="s">
        <v>135</v>
      </c>
      <c r="G939" s="177" t="s">
        <v>142</v>
      </c>
      <c r="H939" s="177" t="s">
        <v>142</v>
      </c>
    </row>
    <row r="940" spans="1:8" x14ac:dyDescent="0.2">
      <c r="A940" s="177" t="s">
        <v>173</v>
      </c>
      <c r="B940" s="177" t="s">
        <v>840</v>
      </c>
      <c r="C940" s="177" t="s">
        <v>869</v>
      </c>
      <c r="D940" s="177">
        <v>2</v>
      </c>
      <c r="E940" s="177">
        <v>4</v>
      </c>
      <c r="F940" s="177" t="s">
        <v>135</v>
      </c>
      <c r="G940" s="177" t="s">
        <v>142</v>
      </c>
      <c r="H940" s="177" t="s">
        <v>142</v>
      </c>
    </row>
    <row r="941" spans="1:8" x14ac:dyDescent="0.2">
      <c r="A941" s="177" t="s">
        <v>173</v>
      </c>
      <c r="B941" s="177" t="s">
        <v>840</v>
      </c>
      <c r="C941" s="177" t="s">
        <v>870</v>
      </c>
      <c r="D941" s="177">
        <v>1</v>
      </c>
      <c r="E941" s="177">
        <v>5</v>
      </c>
      <c r="F941" s="177" t="s">
        <v>135</v>
      </c>
      <c r="G941" s="177" t="s">
        <v>142</v>
      </c>
      <c r="H941" s="177" t="s">
        <v>142</v>
      </c>
    </row>
    <row r="942" spans="1:8" x14ac:dyDescent="0.2">
      <c r="A942" s="177" t="s">
        <v>173</v>
      </c>
      <c r="B942" s="177" t="s">
        <v>840</v>
      </c>
      <c r="C942" s="177" t="s">
        <v>871</v>
      </c>
      <c r="D942" s="177">
        <v>1</v>
      </c>
      <c r="E942" s="177">
        <v>4</v>
      </c>
      <c r="F942" s="177" t="s">
        <v>135</v>
      </c>
      <c r="G942" s="177" t="s">
        <v>142</v>
      </c>
      <c r="H942" s="177" t="s">
        <v>142</v>
      </c>
    </row>
    <row r="943" spans="1:8" x14ac:dyDescent="0.2">
      <c r="A943" s="177" t="s">
        <v>173</v>
      </c>
      <c r="B943" s="177" t="s">
        <v>840</v>
      </c>
      <c r="C943" s="177" t="s">
        <v>340</v>
      </c>
      <c r="D943" s="177">
        <v>1</v>
      </c>
      <c r="E943" s="177">
        <v>4</v>
      </c>
      <c r="F943" s="177" t="s">
        <v>135</v>
      </c>
      <c r="G943" s="177" t="s">
        <v>142</v>
      </c>
      <c r="H943" s="177" t="s">
        <v>142</v>
      </c>
    </row>
    <row r="944" spans="1:8" x14ac:dyDescent="0.2">
      <c r="A944" s="177" t="s">
        <v>173</v>
      </c>
      <c r="B944" s="177" t="s">
        <v>840</v>
      </c>
      <c r="C944" s="177" t="s">
        <v>816</v>
      </c>
      <c r="D944" s="177">
        <v>2</v>
      </c>
      <c r="E944" s="177">
        <v>4</v>
      </c>
      <c r="F944" s="177" t="s">
        <v>135</v>
      </c>
      <c r="G944" s="177" t="s">
        <v>142</v>
      </c>
      <c r="H944" s="177" t="s">
        <v>142</v>
      </c>
    </row>
    <row r="945" spans="1:8" x14ac:dyDescent="0.2">
      <c r="A945" s="177" t="s">
        <v>173</v>
      </c>
      <c r="B945" s="177" t="s">
        <v>840</v>
      </c>
      <c r="C945" s="177" t="s">
        <v>342</v>
      </c>
      <c r="D945" s="177">
        <v>1</v>
      </c>
      <c r="E945" s="177">
        <v>5</v>
      </c>
      <c r="F945" s="177" t="s">
        <v>135</v>
      </c>
      <c r="G945" s="177" t="s">
        <v>142</v>
      </c>
      <c r="H945" s="177" t="s">
        <v>142</v>
      </c>
    </row>
    <row r="946" spans="1:8" x14ac:dyDescent="0.2">
      <c r="A946" s="177" t="s">
        <v>173</v>
      </c>
      <c r="B946" s="177" t="s">
        <v>840</v>
      </c>
      <c r="C946" s="177" t="s">
        <v>819</v>
      </c>
      <c r="D946" s="177">
        <v>2</v>
      </c>
      <c r="E946" s="177">
        <v>4</v>
      </c>
      <c r="F946" s="177" t="s">
        <v>135</v>
      </c>
      <c r="G946" s="177" t="s">
        <v>142</v>
      </c>
      <c r="H946" s="177" t="s">
        <v>142</v>
      </c>
    </row>
    <row r="947" spans="1:8" x14ac:dyDescent="0.2">
      <c r="A947" s="177" t="s">
        <v>173</v>
      </c>
      <c r="B947" s="177" t="s">
        <v>840</v>
      </c>
      <c r="C947" s="177" t="s">
        <v>232</v>
      </c>
      <c r="D947" s="177">
        <v>1</v>
      </c>
      <c r="E947" s="177">
        <v>4</v>
      </c>
      <c r="F947" s="177" t="s">
        <v>135</v>
      </c>
      <c r="G947" s="177" t="s">
        <v>142</v>
      </c>
      <c r="H947" s="177" t="s">
        <v>142</v>
      </c>
    </row>
    <row r="948" spans="1:8" x14ac:dyDescent="0.2">
      <c r="A948" s="177" t="s">
        <v>173</v>
      </c>
      <c r="B948" s="177" t="s">
        <v>840</v>
      </c>
      <c r="C948" s="177" t="s">
        <v>234</v>
      </c>
      <c r="D948" s="177">
        <v>1</v>
      </c>
      <c r="E948" s="177">
        <v>4</v>
      </c>
      <c r="F948" s="177" t="s">
        <v>135</v>
      </c>
      <c r="G948" s="177" t="s">
        <v>142</v>
      </c>
      <c r="H948" s="177" t="s">
        <v>142</v>
      </c>
    </row>
    <row r="949" spans="1:8" x14ac:dyDescent="0.2">
      <c r="A949" s="177" t="s">
        <v>173</v>
      </c>
      <c r="B949" s="177" t="s">
        <v>840</v>
      </c>
      <c r="C949" s="177" t="s">
        <v>872</v>
      </c>
      <c r="D949" s="177">
        <v>1</v>
      </c>
      <c r="E949" s="177">
        <v>4</v>
      </c>
      <c r="F949" s="177" t="s">
        <v>135</v>
      </c>
      <c r="G949" s="177" t="s">
        <v>142</v>
      </c>
      <c r="H949" s="177" t="s">
        <v>142</v>
      </c>
    </row>
    <row r="950" spans="1:8" x14ac:dyDescent="0.2">
      <c r="A950" s="177" t="s">
        <v>173</v>
      </c>
      <c r="B950" s="177" t="s">
        <v>840</v>
      </c>
      <c r="C950" s="177" t="s">
        <v>873</v>
      </c>
      <c r="D950" s="177">
        <v>1</v>
      </c>
      <c r="E950" s="177">
        <v>4</v>
      </c>
      <c r="F950" s="177" t="s">
        <v>135</v>
      </c>
      <c r="G950" s="177" t="s">
        <v>142</v>
      </c>
      <c r="H950" s="177" t="s">
        <v>142</v>
      </c>
    </row>
    <row r="951" spans="1:8" x14ac:dyDescent="0.2">
      <c r="A951" s="177" t="s">
        <v>173</v>
      </c>
      <c r="B951" s="177" t="s">
        <v>840</v>
      </c>
      <c r="C951" s="177" t="s">
        <v>771</v>
      </c>
      <c r="D951" s="177">
        <v>2</v>
      </c>
      <c r="E951" s="177">
        <v>4</v>
      </c>
      <c r="F951" s="177" t="s">
        <v>135</v>
      </c>
      <c r="G951" s="177" t="s">
        <v>142</v>
      </c>
      <c r="H951" s="177" t="s">
        <v>142</v>
      </c>
    </row>
    <row r="952" spans="1:8" x14ac:dyDescent="0.2">
      <c r="A952" s="177" t="s">
        <v>173</v>
      </c>
      <c r="B952" s="177" t="s">
        <v>840</v>
      </c>
      <c r="C952" s="177" t="s">
        <v>617</v>
      </c>
      <c r="D952" s="177">
        <v>1</v>
      </c>
      <c r="E952" s="177">
        <v>5</v>
      </c>
      <c r="F952" s="177" t="s">
        <v>135</v>
      </c>
      <c r="G952" s="177" t="s">
        <v>142</v>
      </c>
      <c r="H952" s="177" t="s">
        <v>142</v>
      </c>
    </row>
    <row r="953" spans="1:8" x14ac:dyDescent="0.2">
      <c r="A953" s="177" t="s">
        <v>173</v>
      </c>
      <c r="B953" s="177" t="s">
        <v>840</v>
      </c>
      <c r="C953" s="177" t="s">
        <v>240</v>
      </c>
      <c r="D953" s="177">
        <v>2</v>
      </c>
      <c r="E953" s="177">
        <v>4</v>
      </c>
      <c r="F953" s="177" t="s">
        <v>135</v>
      </c>
      <c r="G953" s="177" t="s">
        <v>142</v>
      </c>
      <c r="H953" s="177" t="s">
        <v>142</v>
      </c>
    </row>
    <row r="954" spans="1:8" x14ac:dyDescent="0.2">
      <c r="A954" s="177" t="s">
        <v>173</v>
      </c>
      <c r="B954" s="177" t="s">
        <v>840</v>
      </c>
      <c r="C954" s="177" t="s">
        <v>874</v>
      </c>
      <c r="D954" s="177">
        <v>2</v>
      </c>
      <c r="E954" s="177">
        <v>4</v>
      </c>
      <c r="F954" s="177" t="s">
        <v>135</v>
      </c>
      <c r="G954" s="177" t="s">
        <v>142</v>
      </c>
      <c r="H954" s="177" t="s">
        <v>142</v>
      </c>
    </row>
    <row r="955" spans="1:8" x14ac:dyDescent="0.2">
      <c r="A955" s="177" t="s">
        <v>173</v>
      </c>
      <c r="B955" s="177" t="s">
        <v>840</v>
      </c>
      <c r="C955" s="177" t="s">
        <v>875</v>
      </c>
      <c r="D955" s="177">
        <v>2</v>
      </c>
      <c r="E955" s="177">
        <v>4</v>
      </c>
      <c r="F955" s="177" t="s">
        <v>135</v>
      </c>
      <c r="G955" s="177" t="s">
        <v>142</v>
      </c>
      <c r="H955" s="177" t="s">
        <v>142</v>
      </c>
    </row>
    <row r="956" spans="1:8" x14ac:dyDescent="0.2">
      <c r="A956" s="177" t="s">
        <v>173</v>
      </c>
      <c r="B956" s="177" t="s">
        <v>840</v>
      </c>
      <c r="C956" s="177" t="s">
        <v>876</v>
      </c>
      <c r="D956" s="177">
        <v>1</v>
      </c>
      <c r="E956" s="177">
        <v>4</v>
      </c>
      <c r="F956" s="177" t="s">
        <v>135</v>
      </c>
      <c r="G956" s="177" t="s">
        <v>142</v>
      </c>
      <c r="H956" s="177" t="s">
        <v>142</v>
      </c>
    </row>
    <row r="957" spans="1:8" x14ac:dyDescent="0.2">
      <c r="A957" s="177" t="s">
        <v>173</v>
      </c>
      <c r="B957" s="177" t="s">
        <v>840</v>
      </c>
      <c r="C957" s="177" t="s">
        <v>877</v>
      </c>
      <c r="D957" s="177">
        <v>2</v>
      </c>
      <c r="E957" s="177">
        <v>4</v>
      </c>
      <c r="F957" s="177" t="s">
        <v>135</v>
      </c>
      <c r="G957" s="177" t="s">
        <v>142</v>
      </c>
      <c r="H957" s="177" t="s">
        <v>142</v>
      </c>
    </row>
    <row r="958" spans="1:8" x14ac:dyDescent="0.2">
      <c r="A958" s="177" t="s">
        <v>173</v>
      </c>
      <c r="B958" s="177" t="s">
        <v>840</v>
      </c>
      <c r="C958" s="177" t="s">
        <v>878</v>
      </c>
      <c r="D958" s="177">
        <v>1</v>
      </c>
      <c r="E958" s="177">
        <v>5</v>
      </c>
      <c r="F958" s="177" t="s">
        <v>135</v>
      </c>
      <c r="G958" s="177" t="s">
        <v>142</v>
      </c>
      <c r="H958" s="177" t="s">
        <v>142</v>
      </c>
    </row>
    <row r="959" spans="1:8" x14ac:dyDescent="0.2">
      <c r="A959" s="177" t="s">
        <v>173</v>
      </c>
      <c r="B959" s="177" t="s">
        <v>840</v>
      </c>
      <c r="C959" s="177" t="s">
        <v>879</v>
      </c>
      <c r="D959" s="177">
        <v>1</v>
      </c>
      <c r="E959" s="177">
        <v>5</v>
      </c>
      <c r="F959" s="177" t="s">
        <v>135</v>
      </c>
      <c r="G959" s="177" t="s">
        <v>142</v>
      </c>
      <c r="H959" s="177" t="s">
        <v>142</v>
      </c>
    </row>
    <row r="960" spans="1:8" x14ac:dyDescent="0.2">
      <c r="A960" s="177" t="s">
        <v>173</v>
      </c>
      <c r="B960" s="177" t="s">
        <v>840</v>
      </c>
      <c r="C960" s="177" t="s">
        <v>880</v>
      </c>
      <c r="D960" s="177">
        <v>2</v>
      </c>
      <c r="E960" s="177">
        <v>4</v>
      </c>
      <c r="F960" s="177" t="s">
        <v>135</v>
      </c>
      <c r="G960" s="177" t="s">
        <v>142</v>
      </c>
      <c r="H960" s="177" t="s">
        <v>142</v>
      </c>
    </row>
    <row r="961" spans="1:8" x14ac:dyDescent="0.2">
      <c r="A961" s="177" t="s">
        <v>173</v>
      </c>
      <c r="B961" s="177" t="s">
        <v>840</v>
      </c>
      <c r="C961" s="177" t="s">
        <v>881</v>
      </c>
      <c r="D961" s="177">
        <v>1</v>
      </c>
      <c r="E961" s="177">
        <v>5</v>
      </c>
      <c r="F961" s="177" t="s">
        <v>135</v>
      </c>
      <c r="G961" s="177" t="s">
        <v>142</v>
      </c>
      <c r="H961" s="177" t="s">
        <v>142</v>
      </c>
    </row>
    <row r="962" spans="1:8" x14ac:dyDescent="0.2">
      <c r="A962" s="177" t="s">
        <v>173</v>
      </c>
      <c r="B962" s="177" t="s">
        <v>840</v>
      </c>
      <c r="C962" s="177" t="s">
        <v>882</v>
      </c>
      <c r="D962" s="177">
        <v>1</v>
      </c>
      <c r="E962" s="177">
        <v>4</v>
      </c>
      <c r="F962" s="177" t="s">
        <v>135</v>
      </c>
      <c r="G962" s="177" t="s">
        <v>142</v>
      </c>
      <c r="H962" s="177" t="s">
        <v>142</v>
      </c>
    </row>
    <row r="963" spans="1:8" x14ac:dyDescent="0.2">
      <c r="A963" s="177" t="s">
        <v>173</v>
      </c>
      <c r="B963" s="177" t="s">
        <v>840</v>
      </c>
      <c r="C963" s="177" t="s">
        <v>883</v>
      </c>
      <c r="D963" s="177">
        <v>1</v>
      </c>
      <c r="E963" s="177">
        <v>4</v>
      </c>
      <c r="F963" s="177" t="s">
        <v>135</v>
      </c>
      <c r="G963" s="177" t="s">
        <v>142</v>
      </c>
      <c r="H963" s="177" t="s">
        <v>142</v>
      </c>
    </row>
    <row r="964" spans="1:8" x14ac:dyDescent="0.2">
      <c r="A964" s="177" t="s">
        <v>173</v>
      </c>
      <c r="B964" s="177" t="s">
        <v>840</v>
      </c>
      <c r="C964" s="177" t="s">
        <v>349</v>
      </c>
      <c r="D964" s="177">
        <v>1</v>
      </c>
      <c r="E964" s="177">
        <v>5</v>
      </c>
      <c r="F964" s="177" t="s">
        <v>135</v>
      </c>
      <c r="G964" s="177" t="s">
        <v>142</v>
      </c>
      <c r="H964" s="177" t="s">
        <v>142</v>
      </c>
    </row>
    <row r="965" spans="1:8" x14ac:dyDescent="0.2">
      <c r="A965" s="177" t="s">
        <v>173</v>
      </c>
      <c r="B965" s="177" t="s">
        <v>840</v>
      </c>
      <c r="C965" s="177" t="s">
        <v>884</v>
      </c>
      <c r="D965" s="177">
        <v>1</v>
      </c>
      <c r="E965" s="177">
        <v>4</v>
      </c>
      <c r="F965" s="177" t="s">
        <v>135</v>
      </c>
      <c r="G965" s="177" t="s">
        <v>142</v>
      </c>
      <c r="H965" s="177" t="s">
        <v>142</v>
      </c>
    </row>
    <row r="966" spans="1:8" x14ac:dyDescent="0.2">
      <c r="A966" s="177" t="s">
        <v>173</v>
      </c>
      <c r="B966" s="177" t="s">
        <v>840</v>
      </c>
      <c r="C966" s="177" t="s">
        <v>885</v>
      </c>
      <c r="D966" s="177">
        <v>1</v>
      </c>
      <c r="E966" s="177">
        <v>4</v>
      </c>
      <c r="F966" s="177" t="s">
        <v>135</v>
      </c>
      <c r="G966" s="177" t="s">
        <v>142</v>
      </c>
      <c r="H966" s="177" t="s">
        <v>142</v>
      </c>
    </row>
    <row r="967" spans="1:8" x14ac:dyDescent="0.2">
      <c r="A967" s="177" t="s">
        <v>173</v>
      </c>
      <c r="B967" s="177" t="s">
        <v>840</v>
      </c>
      <c r="C967" s="177" t="s">
        <v>886</v>
      </c>
      <c r="D967" s="177">
        <v>1</v>
      </c>
      <c r="E967" s="177">
        <v>5</v>
      </c>
      <c r="F967" s="177" t="s">
        <v>135</v>
      </c>
      <c r="G967" s="177" t="s">
        <v>142</v>
      </c>
      <c r="H967" s="177" t="s">
        <v>142</v>
      </c>
    </row>
    <row r="968" spans="1:8" x14ac:dyDescent="0.2">
      <c r="A968" s="177" t="s">
        <v>173</v>
      </c>
      <c r="B968" s="177" t="s">
        <v>840</v>
      </c>
      <c r="C968" s="177" t="s">
        <v>887</v>
      </c>
      <c r="D968" s="177">
        <v>2</v>
      </c>
      <c r="E968" s="177">
        <v>4</v>
      </c>
      <c r="F968" s="177" t="s">
        <v>135</v>
      </c>
      <c r="G968" s="177" t="s">
        <v>142</v>
      </c>
      <c r="H968" s="177" t="s">
        <v>142</v>
      </c>
    </row>
    <row r="969" spans="1:8" x14ac:dyDescent="0.2">
      <c r="A969" s="177" t="s">
        <v>173</v>
      </c>
      <c r="B969" s="177" t="s">
        <v>840</v>
      </c>
      <c r="C969" s="177" t="s">
        <v>888</v>
      </c>
      <c r="D969" s="177">
        <v>1</v>
      </c>
      <c r="E969" s="177">
        <v>5</v>
      </c>
      <c r="F969" s="177" t="s">
        <v>135</v>
      </c>
      <c r="G969" s="177" t="s">
        <v>142</v>
      </c>
      <c r="H969" s="177" t="s">
        <v>142</v>
      </c>
    </row>
    <row r="970" spans="1:8" x14ac:dyDescent="0.2">
      <c r="A970" s="177" t="s">
        <v>173</v>
      </c>
      <c r="B970" s="177" t="s">
        <v>840</v>
      </c>
      <c r="C970" s="177" t="s">
        <v>889</v>
      </c>
      <c r="D970" s="177">
        <v>1</v>
      </c>
      <c r="E970" s="177">
        <v>4</v>
      </c>
      <c r="F970" s="177" t="s">
        <v>135</v>
      </c>
      <c r="G970" s="177" t="s">
        <v>142</v>
      </c>
      <c r="H970" s="177" t="s">
        <v>142</v>
      </c>
    </row>
    <row r="971" spans="1:8" x14ac:dyDescent="0.2">
      <c r="A971" s="177" t="s">
        <v>173</v>
      </c>
      <c r="B971" s="177" t="s">
        <v>840</v>
      </c>
      <c r="C971" s="177" t="s">
        <v>890</v>
      </c>
      <c r="D971" s="177">
        <v>1</v>
      </c>
      <c r="E971" s="177">
        <v>4</v>
      </c>
      <c r="F971" s="177" t="s">
        <v>135</v>
      </c>
      <c r="G971" s="177" t="s">
        <v>142</v>
      </c>
      <c r="H971" s="177" t="s">
        <v>142</v>
      </c>
    </row>
    <row r="972" spans="1:8" x14ac:dyDescent="0.2">
      <c r="A972" s="177" t="s">
        <v>173</v>
      </c>
      <c r="B972" s="177" t="s">
        <v>840</v>
      </c>
      <c r="C972" s="177" t="s">
        <v>891</v>
      </c>
      <c r="D972" s="177">
        <v>1</v>
      </c>
      <c r="E972" s="177">
        <v>5</v>
      </c>
      <c r="F972" s="177" t="s">
        <v>135</v>
      </c>
      <c r="G972" s="177" t="s">
        <v>142</v>
      </c>
      <c r="H972" s="177" t="s">
        <v>142</v>
      </c>
    </row>
    <row r="973" spans="1:8" x14ac:dyDescent="0.2">
      <c r="A973" s="177" t="s">
        <v>173</v>
      </c>
      <c r="B973" s="177" t="s">
        <v>840</v>
      </c>
      <c r="C973" s="177" t="s">
        <v>779</v>
      </c>
      <c r="D973" s="177">
        <v>1</v>
      </c>
      <c r="E973" s="177">
        <v>4</v>
      </c>
      <c r="F973" s="177" t="s">
        <v>135</v>
      </c>
      <c r="G973" s="177" t="s">
        <v>142</v>
      </c>
      <c r="H973" s="177" t="s">
        <v>142</v>
      </c>
    </row>
    <row r="974" spans="1:8" x14ac:dyDescent="0.2">
      <c r="A974" s="177" t="s">
        <v>173</v>
      </c>
      <c r="B974" s="177" t="s">
        <v>840</v>
      </c>
      <c r="C974" s="177" t="s">
        <v>252</v>
      </c>
      <c r="D974" s="177">
        <v>1</v>
      </c>
      <c r="E974" s="177">
        <v>4</v>
      </c>
      <c r="F974" s="177" t="s">
        <v>135</v>
      </c>
      <c r="G974" s="177" t="s">
        <v>142</v>
      </c>
      <c r="H974" s="177" t="s">
        <v>142</v>
      </c>
    </row>
    <row r="975" spans="1:8" x14ac:dyDescent="0.2">
      <c r="A975" s="177" t="s">
        <v>173</v>
      </c>
      <c r="B975" s="177" t="s">
        <v>840</v>
      </c>
      <c r="C975" s="177" t="s">
        <v>356</v>
      </c>
      <c r="D975" s="177">
        <v>1</v>
      </c>
      <c r="E975" s="177">
        <v>4</v>
      </c>
      <c r="F975" s="177" t="s">
        <v>135</v>
      </c>
      <c r="G975" s="177" t="s">
        <v>142</v>
      </c>
      <c r="H975" s="177" t="s">
        <v>142</v>
      </c>
    </row>
    <row r="976" spans="1:8" x14ac:dyDescent="0.2">
      <c r="A976" s="177" t="s">
        <v>173</v>
      </c>
      <c r="B976" s="177" t="s">
        <v>840</v>
      </c>
      <c r="C976" s="177" t="s">
        <v>357</v>
      </c>
      <c r="D976" s="177">
        <v>1</v>
      </c>
      <c r="E976" s="177">
        <v>5</v>
      </c>
      <c r="F976" s="177" t="s">
        <v>135</v>
      </c>
      <c r="G976" s="177" t="s">
        <v>142</v>
      </c>
      <c r="H976" s="177" t="s">
        <v>142</v>
      </c>
    </row>
    <row r="977" spans="1:8" x14ac:dyDescent="0.2">
      <c r="A977" s="177" t="s">
        <v>173</v>
      </c>
      <c r="B977" s="177" t="s">
        <v>840</v>
      </c>
      <c r="C977" s="177" t="s">
        <v>478</v>
      </c>
      <c r="D977" s="177">
        <v>2</v>
      </c>
      <c r="E977" s="177">
        <v>4</v>
      </c>
      <c r="F977" s="177" t="s">
        <v>135</v>
      </c>
      <c r="G977" s="177" t="s">
        <v>142</v>
      </c>
      <c r="H977" s="177" t="s">
        <v>142</v>
      </c>
    </row>
    <row r="978" spans="1:8" x14ac:dyDescent="0.2">
      <c r="A978" s="177" t="s">
        <v>173</v>
      </c>
      <c r="B978" s="177" t="s">
        <v>840</v>
      </c>
      <c r="C978" s="177" t="s">
        <v>892</v>
      </c>
      <c r="D978" s="177">
        <v>2</v>
      </c>
      <c r="E978" s="177">
        <v>4</v>
      </c>
      <c r="F978" s="177" t="s">
        <v>135</v>
      </c>
      <c r="G978" s="177" t="s">
        <v>142</v>
      </c>
      <c r="H978" s="177" t="s">
        <v>142</v>
      </c>
    </row>
    <row r="979" spans="1:8" x14ac:dyDescent="0.2">
      <c r="A979" s="177" t="s">
        <v>173</v>
      </c>
      <c r="B979" s="177" t="s">
        <v>840</v>
      </c>
      <c r="C979" s="177" t="s">
        <v>893</v>
      </c>
      <c r="D979" s="177">
        <v>2</v>
      </c>
      <c r="E979" s="177">
        <v>4</v>
      </c>
      <c r="F979" s="177" t="s">
        <v>135</v>
      </c>
      <c r="G979" s="177" t="s">
        <v>142</v>
      </c>
      <c r="H979" s="177" t="s">
        <v>142</v>
      </c>
    </row>
    <row r="980" spans="1:8" x14ac:dyDescent="0.2">
      <c r="A980" s="177" t="s">
        <v>173</v>
      </c>
      <c r="B980" s="177" t="s">
        <v>840</v>
      </c>
      <c r="C980" s="177" t="s">
        <v>894</v>
      </c>
      <c r="D980" s="177">
        <v>1</v>
      </c>
      <c r="E980" s="177">
        <v>5</v>
      </c>
      <c r="F980" s="177" t="s">
        <v>135</v>
      </c>
      <c r="G980" s="177" t="s">
        <v>142</v>
      </c>
      <c r="H980" s="177" t="s">
        <v>142</v>
      </c>
    </row>
    <row r="981" spans="1:8" x14ac:dyDescent="0.2">
      <c r="A981" s="177" t="s">
        <v>173</v>
      </c>
      <c r="B981" s="177" t="s">
        <v>840</v>
      </c>
      <c r="C981" s="177" t="s">
        <v>895</v>
      </c>
      <c r="D981" s="177">
        <v>1</v>
      </c>
      <c r="E981" s="177">
        <v>5</v>
      </c>
      <c r="F981" s="177" t="s">
        <v>135</v>
      </c>
      <c r="G981" s="177" t="s">
        <v>142</v>
      </c>
      <c r="H981" s="177" t="s">
        <v>142</v>
      </c>
    </row>
    <row r="982" spans="1:8" x14ac:dyDescent="0.2">
      <c r="A982" s="177" t="s">
        <v>173</v>
      </c>
      <c r="B982" s="177" t="s">
        <v>840</v>
      </c>
      <c r="C982" s="177" t="s">
        <v>896</v>
      </c>
      <c r="D982" s="177">
        <v>1</v>
      </c>
      <c r="E982" s="177">
        <v>5</v>
      </c>
      <c r="F982" s="177" t="s">
        <v>135</v>
      </c>
      <c r="G982" s="177" t="s">
        <v>142</v>
      </c>
      <c r="H982" s="177" t="s">
        <v>142</v>
      </c>
    </row>
    <row r="983" spans="1:8" x14ac:dyDescent="0.2">
      <c r="A983" s="177" t="s">
        <v>173</v>
      </c>
      <c r="B983" s="177" t="s">
        <v>840</v>
      </c>
      <c r="C983" s="177" t="s">
        <v>897</v>
      </c>
      <c r="D983" s="177">
        <v>2</v>
      </c>
      <c r="E983" s="177">
        <v>4</v>
      </c>
      <c r="F983" s="177" t="s">
        <v>135</v>
      </c>
      <c r="G983" s="177" t="s">
        <v>142</v>
      </c>
      <c r="H983" s="177" t="s">
        <v>142</v>
      </c>
    </row>
    <row r="984" spans="1:8" x14ac:dyDescent="0.2">
      <c r="A984" s="177" t="s">
        <v>173</v>
      </c>
      <c r="B984" s="177" t="s">
        <v>840</v>
      </c>
      <c r="C984" s="177" t="s">
        <v>898</v>
      </c>
      <c r="D984" s="177">
        <v>1</v>
      </c>
      <c r="E984" s="177">
        <v>4</v>
      </c>
      <c r="F984" s="177" t="s">
        <v>135</v>
      </c>
      <c r="G984" s="177" t="s">
        <v>142</v>
      </c>
      <c r="H984" s="177" t="s">
        <v>142</v>
      </c>
    </row>
    <row r="985" spans="1:8" x14ac:dyDescent="0.2">
      <c r="A985" s="177" t="s">
        <v>173</v>
      </c>
      <c r="B985" s="177" t="s">
        <v>840</v>
      </c>
      <c r="C985" s="177" t="s">
        <v>899</v>
      </c>
      <c r="D985" s="177">
        <v>2</v>
      </c>
      <c r="E985" s="177">
        <v>4</v>
      </c>
      <c r="F985" s="177" t="s">
        <v>135</v>
      </c>
      <c r="G985" s="177" t="s">
        <v>142</v>
      </c>
      <c r="H985" s="177" t="s">
        <v>142</v>
      </c>
    </row>
    <row r="986" spans="1:8" x14ac:dyDescent="0.2">
      <c r="A986" s="177" t="s">
        <v>173</v>
      </c>
      <c r="B986" s="177" t="s">
        <v>840</v>
      </c>
      <c r="C986" s="177" t="s">
        <v>900</v>
      </c>
      <c r="D986" s="177">
        <v>2</v>
      </c>
      <c r="E986" s="177">
        <v>4</v>
      </c>
      <c r="F986" s="177" t="s">
        <v>135</v>
      </c>
      <c r="G986" s="177" t="s">
        <v>142</v>
      </c>
      <c r="H986" s="177" t="s">
        <v>142</v>
      </c>
    </row>
    <row r="987" spans="1:8" x14ac:dyDescent="0.2">
      <c r="A987" s="177" t="s">
        <v>173</v>
      </c>
      <c r="B987" s="177" t="s">
        <v>840</v>
      </c>
      <c r="C987" s="177" t="s">
        <v>639</v>
      </c>
      <c r="D987" s="177">
        <v>1</v>
      </c>
      <c r="E987" s="177">
        <v>5</v>
      </c>
      <c r="F987" s="177" t="s">
        <v>135</v>
      </c>
      <c r="G987" s="177" t="s">
        <v>142</v>
      </c>
      <c r="H987" s="177" t="s">
        <v>142</v>
      </c>
    </row>
    <row r="988" spans="1:8" x14ac:dyDescent="0.2">
      <c r="A988" s="177" t="s">
        <v>173</v>
      </c>
      <c r="B988" s="177" t="s">
        <v>840</v>
      </c>
      <c r="C988" s="177" t="s">
        <v>901</v>
      </c>
      <c r="D988" s="177">
        <v>1</v>
      </c>
      <c r="E988" s="177">
        <v>5</v>
      </c>
      <c r="F988" s="177" t="s">
        <v>135</v>
      </c>
      <c r="G988" s="177" t="s">
        <v>142</v>
      </c>
      <c r="H988" s="177" t="s">
        <v>142</v>
      </c>
    </row>
    <row r="989" spans="1:8" x14ac:dyDescent="0.2">
      <c r="A989" s="177" t="s">
        <v>173</v>
      </c>
      <c r="B989" s="177" t="s">
        <v>840</v>
      </c>
      <c r="C989" s="177" t="s">
        <v>902</v>
      </c>
      <c r="D989" s="177">
        <v>2</v>
      </c>
      <c r="E989" s="177">
        <v>4</v>
      </c>
      <c r="F989" s="177" t="s">
        <v>135</v>
      </c>
      <c r="G989" s="177" t="s">
        <v>142</v>
      </c>
      <c r="H989" s="177" t="s">
        <v>142</v>
      </c>
    </row>
    <row r="990" spans="1:8" x14ac:dyDescent="0.2">
      <c r="A990" s="177" t="s">
        <v>173</v>
      </c>
      <c r="B990" s="177" t="s">
        <v>840</v>
      </c>
      <c r="C990" s="177" t="s">
        <v>903</v>
      </c>
      <c r="D990" s="177">
        <v>1</v>
      </c>
      <c r="E990" s="177">
        <v>5</v>
      </c>
      <c r="F990" s="177" t="s">
        <v>135</v>
      </c>
      <c r="G990" s="177" t="s">
        <v>142</v>
      </c>
      <c r="H990" s="177" t="s">
        <v>142</v>
      </c>
    </row>
    <row r="991" spans="1:8" x14ac:dyDescent="0.2">
      <c r="A991" s="177" t="s">
        <v>173</v>
      </c>
      <c r="B991" s="177" t="s">
        <v>840</v>
      </c>
      <c r="C991" s="177" t="s">
        <v>260</v>
      </c>
      <c r="D991" s="177">
        <v>1</v>
      </c>
      <c r="E991" s="177">
        <v>4</v>
      </c>
      <c r="F991" s="177" t="s">
        <v>135</v>
      </c>
      <c r="G991" s="177" t="s">
        <v>142</v>
      </c>
      <c r="H991" s="177" t="s">
        <v>142</v>
      </c>
    </row>
    <row r="992" spans="1:8" x14ac:dyDescent="0.2">
      <c r="A992" s="177" t="s">
        <v>173</v>
      </c>
      <c r="B992" s="177" t="s">
        <v>840</v>
      </c>
      <c r="C992" s="177" t="s">
        <v>904</v>
      </c>
      <c r="D992" s="177">
        <v>1</v>
      </c>
      <c r="E992" s="177">
        <v>5</v>
      </c>
      <c r="F992" s="177" t="s">
        <v>135</v>
      </c>
      <c r="G992" s="177" t="s">
        <v>142</v>
      </c>
      <c r="H992" s="177" t="s">
        <v>142</v>
      </c>
    </row>
    <row r="993" spans="1:8" x14ac:dyDescent="0.2">
      <c r="A993" s="177" t="s">
        <v>173</v>
      </c>
      <c r="B993" s="177" t="s">
        <v>840</v>
      </c>
      <c r="C993" s="177" t="s">
        <v>905</v>
      </c>
      <c r="D993" s="177">
        <v>2</v>
      </c>
      <c r="E993" s="177">
        <v>4</v>
      </c>
      <c r="F993" s="177" t="s">
        <v>135</v>
      </c>
      <c r="G993" s="177" t="s">
        <v>142</v>
      </c>
      <c r="H993" s="177" t="s">
        <v>142</v>
      </c>
    </row>
    <row r="994" spans="1:8" x14ac:dyDescent="0.2">
      <c r="A994" s="177" t="s">
        <v>173</v>
      </c>
      <c r="B994" s="177" t="s">
        <v>840</v>
      </c>
      <c r="C994" s="177" t="s">
        <v>906</v>
      </c>
      <c r="D994" s="177">
        <v>2</v>
      </c>
      <c r="E994" s="177">
        <v>4</v>
      </c>
      <c r="F994" s="177" t="s">
        <v>135</v>
      </c>
      <c r="G994" s="177" t="s">
        <v>142</v>
      </c>
      <c r="H994" s="177" t="s">
        <v>142</v>
      </c>
    </row>
    <row r="995" spans="1:8" x14ac:dyDescent="0.2">
      <c r="A995" s="177" t="s">
        <v>173</v>
      </c>
      <c r="B995" s="177" t="s">
        <v>840</v>
      </c>
      <c r="C995" s="177" t="s">
        <v>907</v>
      </c>
      <c r="D995" s="177">
        <v>1</v>
      </c>
      <c r="E995" s="177">
        <v>4</v>
      </c>
      <c r="F995" s="177" t="s">
        <v>135</v>
      </c>
      <c r="G995" s="177" t="s">
        <v>142</v>
      </c>
      <c r="H995" s="177" t="s">
        <v>142</v>
      </c>
    </row>
    <row r="996" spans="1:8" x14ac:dyDescent="0.2">
      <c r="A996" s="177" t="s">
        <v>175</v>
      </c>
      <c r="B996" s="177" t="s">
        <v>908</v>
      </c>
      <c r="C996" s="177" t="s">
        <v>795</v>
      </c>
      <c r="D996" s="177">
        <v>1</v>
      </c>
      <c r="E996" s="177">
        <v>4</v>
      </c>
      <c r="F996" s="177" t="s">
        <v>135</v>
      </c>
      <c r="G996" s="177" t="s">
        <v>142</v>
      </c>
      <c r="H996" s="177" t="s">
        <v>142</v>
      </c>
    </row>
    <row r="997" spans="1:8" x14ac:dyDescent="0.2">
      <c r="A997" s="177" t="s">
        <v>175</v>
      </c>
      <c r="B997" s="177" t="s">
        <v>908</v>
      </c>
      <c r="C997" s="177" t="s">
        <v>753</v>
      </c>
      <c r="D997" s="177">
        <v>1</v>
      </c>
      <c r="E997" s="177">
        <v>4</v>
      </c>
      <c r="F997" s="177" t="s">
        <v>135</v>
      </c>
      <c r="G997" s="177" t="s">
        <v>142</v>
      </c>
      <c r="H997" s="177" t="s">
        <v>142</v>
      </c>
    </row>
    <row r="998" spans="1:8" x14ac:dyDescent="0.2">
      <c r="A998" s="177" t="s">
        <v>175</v>
      </c>
      <c r="B998" s="177" t="s">
        <v>908</v>
      </c>
      <c r="C998" s="177" t="s">
        <v>841</v>
      </c>
      <c r="D998" s="177">
        <v>2</v>
      </c>
      <c r="E998" s="177">
        <v>4</v>
      </c>
      <c r="F998" s="177" t="s">
        <v>135</v>
      </c>
      <c r="G998" s="177" t="s">
        <v>142</v>
      </c>
      <c r="H998" s="177" t="s">
        <v>142</v>
      </c>
    </row>
    <row r="999" spans="1:8" x14ac:dyDescent="0.2">
      <c r="A999" s="177" t="s">
        <v>175</v>
      </c>
      <c r="B999" s="177" t="s">
        <v>908</v>
      </c>
      <c r="C999" s="177" t="s">
        <v>909</v>
      </c>
      <c r="D999" s="177">
        <v>3</v>
      </c>
      <c r="E999" s="177">
        <v>4</v>
      </c>
      <c r="F999" s="177" t="s">
        <v>135</v>
      </c>
      <c r="G999" s="177" t="s">
        <v>142</v>
      </c>
      <c r="H999" s="177" t="s">
        <v>142</v>
      </c>
    </row>
    <row r="1000" spans="1:8" x14ac:dyDescent="0.2">
      <c r="A1000" s="177" t="s">
        <v>175</v>
      </c>
      <c r="B1000" s="177" t="s">
        <v>908</v>
      </c>
      <c r="C1000" s="177" t="s">
        <v>910</v>
      </c>
      <c r="D1000" s="177">
        <v>1</v>
      </c>
      <c r="E1000" s="177">
        <v>4</v>
      </c>
      <c r="F1000" s="177" t="s">
        <v>135</v>
      </c>
      <c r="G1000" s="177" t="s">
        <v>142</v>
      </c>
      <c r="H1000" s="177" t="s">
        <v>142</v>
      </c>
    </row>
    <row r="1001" spans="1:8" x14ac:dyDescent="0.2">
      <c r="A1001" s="177" t="s">
        <v>175</v>
      </c>
      <c r="B1001" s="177" t="s">
        <v>908</v>
      </c>
      <c r="C1001" s="177" t="s">
        <v>911</v>
      </c>
      <c r="D1001" s="177">
        <v>2</v>
      </c>
      <c r="E1001" s="177">
        <v>4</v>
      </c>
      <c r="F1001" s="177" t="s">
        <v>135</v>
      </c>
      <c r="G1001" s="177" t="s">
        <v>142</v>
      </c>
      <c r="H1001" s="177" t="s">
        <v>142</v>
      </c>
    </row>
    <row r="1002" spans="1:8" x14ac:dyDescent="0.2">
      <c r="A1002" s="177" t="s">
        <v>175</v>
      </c>
      <c r="B1002" s="177" t="s">
        <v>908</v>
      </c>
      <c r="C1002" s="177" t="s">
        <v>912</v>
      </c>
      <c r="D1002" s="177">
        <v>2</v>
      </c>
      <c r="E1002" s="177">
        <v>4</v>
      </c>
      <c r="F1002" s="177" t="s">
        <v>135</v>
      </c>
      <c r="G1002" s="177" t="s">
        <v>142</v>
      </c>
      <c r="H1002" s="177" t="s">
        <v>142</v>
      </c>
    </row>
    <row r="1003" spans="1:8" x14ac:dyDescent="0.2">
      <c r="A1003" s="177" t="s">
        <v>175</v>
      </c>
      <c r="B1003" s="177" t="s">
        <v>908</v>
      </c>
      <c r="C1003" s="177" t="s">
        <v>315</v>
      </c>
      <c r="D1003" s="177">
        <v>2</v>
      </c>
      <c r="E1003" s="177">
        <v>4</v>
      </c>
      <c r="F1003" s="177" t="s">
        <v>135</v>
      </c>
      <c r="G1003" s="177" t="s">
        <v>142</v>
      </c>
      <c r="H1003" s="177" t="s">
        <v>142</v>
      </c>
    </row>
    <row r="1004" spans="1:8" x14ac:dyDescent="0.2">
      <c r="A1004" s="177" t="s">
        <v>175</v>
      </c>
      <c r="B1004" s="177" t="s">
        <v>908</v>
      </c>
      <c r="C1004" s="177" t="s">
        <v>845</v>
      </c>
      <c r="D1004" s="177">
        <v>1</v>
      </c>
      <c r="E1004" s="177">
        <v>4</v>
      </c>
      <c r="F1004" s="177" t="s">
        <v>135</v>
      </c>
      <c r="G1004" s="177" t="s">
        <v>142</v>
      </c>
      <c r="H1004" s="177" t="s">
        <v>142</v>
      </c>
    </row>
    <row r="1005" spans="1:8" x14ac:dyDescent="0.2">
      <c r="A1005" s="177" t="s">
        <v>175</v>
      </c>
      <c r="B1005" s="177" t="s">
        <v>908</v>
      </c>
      <c r="C1005" s="177" t="s">
        <v>913</v>
      </c>
      <c r="D1005" s="177">
        <v>2</v>
      </c>
      <c r="E1005" s="177">
        <v>4</v>
      </c>
      <c r="F1005" s="177" t="s">
        <v>135</v>
      </c>
      <c r="G1005" s="177" t="s">
        <v>142</v>
      </c>
      <c r="H1005" s="177" t="s">
        <v>142</v>
      </c>
    </row>
    <row r="1006" spans="1:8" x14ac:dyDescent="0.2">
      <c r="A1006" s="177" t="s">
        <v>175</v>
      </c>
      <c r="B1006" s="177" t="s">
        <v>908</v>
      </c>
      <c r="C1006" s="177" t="s">
        <v>914</v>
      </c>
      <c r="D1006" s="177">
        <v>1</v>
      </c>
      <c r="E1006" s="177">
        <v>4</v>
      </c>
      <c r="F1006" s="177" t="s">
        <v>135</v>
      </c>
      <c r="G1006" s="177" t="s">
        <v>142</v>
      </c>
      <c r="H1006" s="177" t="s">
        <v>142</v>
      </c>
    </row>
    <row r="1007" spans="1:8" x14ac:dyDescent="0.2">
      <c r="A1007" s="177" t="s">
        <v>175</v>
      </c>
      <c r="B1007" s="177" t="s">
        <v>908</v>
      </c>
      <c r="C1007" s="177" t="s">
        <v>915</v>
      </c>
      <c r="D1007" s="177">
        <v>2</v>
      </c>
      <c r="E1007" s="177">
        <v>4</v>
      </c>
      <c r="F1007" s="177" t="s">
        <v>135</v>
      </c>
      <c r="G1007" s="177" t="s">
        <v>142</v>
      </c>
      <c r="H1007" s="177" t="s">
        <v>142</v>
      </c>
    </row>
    <row r="1008" spans="1:8" x14ac:dyDescent="0.2">
      <c r="A1008" s="177" t="s">
        <v>175</v>
      </c>
      <c r="B1008" s="177" t="s">
        <v>908</v>
      </c>
      <c r="C1008" s="177" t="s">
        <v>916</v>
      </c>
      <c r="D1008" s="177">
        <v>2</v>
      </c>
      <c r="E1008" s="177">
        <v>4</v>
      </c>
      <c r="F1008" s="177" t="s">
        <v>135</v>
      </c>
      <c r="G1008" s="177" t="s">
        <v>142</v>
      </c>
      <c r="H1008" s="177" t="s">
        <v>142</v>
      </c>
    </row>
    <row r="1009" spans="1:8" x14ac:dyDescent="0.2">
      <c r="A1009" s="177" t="s">
        <v>175</v>
      </c>
      <c r="B1009" s="177" t="s">
        <v>908</v>
      </c>
      <c r="C1009" s="177" t="s">
        <v>917</v>
      </c>
      <c r="D1009" s="177">
        <v>2</v>
      </c>
      <c r="E1009" s="177">
        <v>4</v>
      </c>
      <c r="F1009" s="177" t="s">
        <v>135</v>
      </c>
      <c r="G1009" s="177" t="s">
        <v>142</v>
      </c>
      <c r="H1009" s="177" t="s">
        <v>142</v>
      </c>
    </row>
    <row r="1010" spans="1:8" x14ac:dyDescent="0.2">
      <c r="A1010" s="177" t="s">
        <v>175</v>
      </c>
      <c r="B1010" s="177" t="s">
        <v>908</v>
      </c>
      <c r="C1010" s="177" t="s">
        <v>918</v>
      </c>
      <c r="D1010" s="177">
        <v>1</v>
      </c>
      <c r="E1010" s="177">
        <v>4</v>
      </c>
      <c r="F1010" s="177" t="s">
        <v>135</v>
      </c>
      <c r="G1010" s="177" t="s">
        <v>142</v>
      </c>
      <c r="H1010" s="177" t="s">
        <v>142</v>
      </c>
    </row>
    <row r="1011" spans="1:8" x14ac:dyDescent="0.2">
      <c r="A1011" s="177" t="s">
        <v>175</v>
      </c>
      <c r="B1011" s="177" t="s">
        <v>908</v>
      </c>
      <c r="C1011" s="177" t="s">
        <v>152</v>
      </c>
      <c r="D1011" s="177">
        <v>2</v>
      </c>
      <c r="E1011" s="177">
        <v>4</v>
      </c>
      <c r="F1011" s="177" t="s">
        <v>135</v>
      </c>
      <c r="G1011" s="177" t="s">
        <v>142</v>
      </c>
      <c r="H1011" s="177" t="s">
        <v>142</v>
      </c>
    </row>
    <row r="1012" spans="1:8" x14ac:dyDescent="0.2">
      <c r="A1012" s="177" t="s">
        <v>175</v>
      </c>
      <c r="B1012" s="177" t="s">
        <v>908</v>
      </c>
      <c r="C1012" s="177" t="s">
        <v>919</v>
      </c>
      <c r="D1012" s="177">
        <v>2</v>
      </c>
      <c r="E1012" s="177">
        <v>4</v>
      </c>
      <c r="F1012" s="177" t="s">
        <v>135</v>
      </c>
      <c r="G1012" s="177" t="s">
        <v>142</v>
      </c>
      <c r="H1012" s="177" t="s">
        <v>142</v>
      </c>
    </row>
    <row r="1013" spans="1:8" x14ac:dyDescent="0.2">
      <c r="A1013" s="177" t="s">
        <v>175</v>
      </c>
      <c r="B1013" s="177" t="s">
        <v>908</v>
      </c>
      <c r="C1013" s="177" t="s">
        <v>920</v>
      </c>
      <c r="D1013" s="177">
        <v>3</v>
      </c>
      <c r="E1013" s="177">
        <v>4</v>
      </c>
      <c r="F1013" s="177" t="s">
        <v>135</v>
      </c>
      <c r="G1013" s="177" t="s">
        <v>142</v>
      </c>
      <c r="H1013" s="177" t="s">
        <v>142</v>
      </c>
    </row>
    <row r="1014" spans="1:8" x14ac:dyDescent="0.2">
      <c r="A1014" s="177" t="s">
        <v>175</v>
      </c>
      <c r="B1014" s="177" t="s">
        <v>908</v>
      </c>
      <c r="C1014" s="177" t="s">
        <v>921</v>
      </c>
      <c r="D1014" s="177">
        <v>2</v>
      </c>
      <c r="E1014" s="177">
        <v>4</v>
      </c>
      <c r="F1014" s="177" t="s">
        <v>135</v>
      </c>
      <c r="G1014" s="177" t="s">
        <v>142</v>
      </c>
      <c r="H1014" s="177" t="s">
        <v>142</v>
      </c>
    </row>
    <row r="1015" spans="1:8" x14ac:dyDescent="0.2">
      <c r="A1015" s="177" t="s">
        <v>175</v>
      </c>
      <c r="B1015" s="177" t="s">
        <v>908</v>
      </c>
      <c r="C1015" s="177" t="s">
        <v>922</v>
      </c>
      <c r="D1015" s="177">
        <v>3</v>
      </c>
      <c r="E1015" s="177">
        <v>4</v>
      </c>
      <c r="F1015" s="177" t="s">
        <v>135</v>
      </c>
      <c r="G1015" s="177" t="s">
        <v>142</v>
      </c>
      <c r="H1015" s="177" t="s">
        <v>142</v>
      </c>
    </row>
    <row r="1016" spans="1:8" x14ac:dyDescent="0.2">
      <c r="A1016" s="177" t="s">
        <v>175</v>
      </c>
      <c r="B1016" s="177" t="s">
        <v>908</v>
      </c>
      <c r="C1016" s="177" t="s">
        <v>317</v>
      </c>
      <c r="D1016" s="177">
        <v>2</v>
      </c>
      <c r="E1016" s="177">
        <v>4</v>
      </c>
      <c r="F1016" s="177" t="s">
        <v>135</v>
      </c>
      <c r="G1016" s="177" t="s">
        <v>142</v>
      </c>
      <c r="H1016" s="177" t="s">
        <v>142</v>
      </c>
    </row>
    <row r="1017" spans="1:8" x14ac:dyDescent="0.2">
      <c r="A1017" s="177" t="s">
        <v>175</v>
      </c>
      <c r="B1017" s="177" t="s">
        <v>908</v>
      </c>
      <c r="C1017" s="177" t="s">
        <v>923</v>
      </c>
      <c r="D1017" s="177">
        <v>2</v>
      </c>
      <c r="E1017" s="177">
        <v>4</v>
      </c>
      <c r="F1017" s="177" t="s">
        <v>135</v>
      </c>
      <c r="G1017" s="177" t="s">
        <v>142</v>
      </c>
      <c r="H1017" s="177" t="s">
        <v>142</v>
      </c>
    </row>
    <row r="1018" spans="1:8" x14ac:dyDescent="0.2">
      <c r="A1018" s="177" t="s">
        <v>175</v>
      </c>
      <c r="B1018" s="177" t="s">
        <v>908</v>
      </c>
      <c r="C1018" s="177" t="s">
        <v>924</v>
      </c>
      <c r="D1018" s="177">
        <v>1</v>
      </c>
      <c r="E1018" s="177">
        <v>4</v>
      </c>
      <c r="F1018" s="177" t="s">
        <v>135</v>
      </c>
      <c r="G1018" s="177" t="s">
        <v>142</v>
      </c>
      <c r="H1018" s="177" t="s">
        <v>142</v>
      </c>
    </row>
    <row r="1019" spans="1:8" x14ac:dyDescent="0.2">
      <c r="A1019" s="177" t="s">
        <v>175</v>
      </c>
      <c r="B1019" s="177" t="s">
        <v>908</v>
      </c>
      <c r="C1019" s="177" t="s">
        <v>704</v>
      </c>
      <c r="D1019" s="177">
        <v>2</v>
      </c>
      <c r="E1019" s="177">
        <v>4</v>
      </c>
      <c r="F1019" s="177" t="s">
        <v>135</v>
      </c>
      <c r="G1019" s="177" t="s">
        <v>142</v>
      </c>
      <c r="H1019" s="177" t="s">
        <v>142</v>
      </c>
    </row>
    <row r="1020" spans="1:8" x14ac:dyDescent="0.2">
      <c r="A1020" s="177" t="s">
        <v>175</v>
      </c>
      <c r="B1020" s="177" t="s">
        <v>908</v>
      </c>
      <c r="C1020" s="177" t="s">
        <v>319</v>
      </c>
      <c r="D1020" s="177">
        <v>1</v>
      </c>
      <c r="E1020" s="177">
        <v>4</v>
      </c>
      <c r="F1020" s="177" t="s">
        <v>135</v>
      </c>
      <c r="G1020" s="177" t="s">
        <v>142</v>
      </c>
      <c r="H1020" s="177" t="s">
        <v>142</v>
      </c>
    </row>
    <row r="1021" spans="1:8" x14ac:dyDescent="0.2">
      <c r="A1021" s="177" t="s">
        <v>175</v>
      </c>
      <c r="B1021" s="177" t="s">
        <v>908</v>
      </c>
      <c r="C1021" s="177" t="s">
        <v>166</v>
      </c>
      <c r="D1021" s="177">
        <v>2</v>
      </c>
      <c r="E1021" s="177">
        <v>4</v>
      </c>
      <c r="F1021" s="177" t="s">
        <v>135</v>
      </c>
      <c r="G1021" s="177" t="s">
        <v>142</v>
      </c>
      <c r="H1021" s="177" t="s">
        <v>142</v>
      </c>
    </row>
    <row r="1022" spans="1:8" x14ac:dyDescent="0.2">
      <c r="A1022" s="177" t="s">
        <v>175</v>
      </c>
      <c r="B1022" s="177" t="s">
        <v>908</v>
      </c>
      <c r="C1022" s="177" t="s">
        <v>705</v>
      </c>
      <c r="D1022" s="177">
        <v>2</v>
      </c>
      <c r="E1022" s="177">
        <v>4</v>
      </c>
      <c r="F1022" s="177" t="s">
        <v>135</v>
      </c>
      <c r="G1022" s="177" t="s">
        <v>142</v>
      </c>
      <c r="H1022" s="177" t="s">
        <v>142</v>
      </c>
    </row>
    <row r="1023" spans="1:8" x14ac:dyDescent="0.2">
      <c r="A1023" s="177" t="s">
        <v>175</v>
      </c>
      <c r="B1023" s="177" t="s">
        <v>908</v>
      </c>
      <c r="C1023" s="177" t="s">
        <v>325</v>
      </c>
      <c r="D1023" s="177">
        <v>2</v>
      </c>
      <c r="E1023" s="177">
        <v>4</v>
      </c>
      <c r="F1023" s="177" t="s">
        <v>135</v>
      </c>
      <c r="G1023" s="177" t="s">
        <v>142</v>
      </c>
      <c r="H1023" s="177" t="s">
        <v>142</v>
      </c>
    </row>
    <row r="1024" spans="1:8" x14ac:dyDescent="0.2">
      <c r="A1024" s="177" t="s">
        <v>175</v>
      </c>
      <c r="B1024" s="177" t="s">
        <v>908</v>
      </c>
      <c r="C1024" s="177" t="s">
        <v>707</v>
      </c>
      <c r="D1024" s="177">
        <v>1</v>
      </c>
      <c r="E1024" s="177">
        <v>4</v>
      </c>
      <c r="F1024" s="177" t="s">
        <v>135</v>
      </c>
      <c r="G1024" s="177" t="s">
        <v>142</v>
      </c>
      <c r="H1024" s="177" t="s">
        <v>142</v>
      </c>
    </row>
    <row r="1025" spans="1:8" x14ac:dyDescent="0.2">
      <c r="A1025" s="177" t="s">
        <v>175</v>
      </c>
      <c r="B1025" s="177" t="s">
        <v>908</v>
      </c>
      <c r="C1025" s="177" t="s">
        <v>756</v>
      </c>
      <c r="D1025" s="177">
        <v>2</v>
      </c>
      <c r="E1025" s="177">
        <v>4</v>
      </c>
      <c r="F1025" s="177" t="s">
        <v>135</v>
      </c>
      <c r="G1025" s="177" t="s">
        <v>142</v>
      </c>
      <c r="H1025" s="177" t="s">
        <v>142</v>
      </c>
    </row>
    <row r="1026" spans="1:8" x14ac:dyDescent="0.2">
      <c r="A1026" s="177" t="s">
        <v>175</v>
      </c>
      <c r="B1026" s="177" t="s">
        <v>908</v>
      </c>
      <c r="C1026" s="177" t="s">
        <v>925</v>
      </c>
      <c r="D1026" s="177">
        <v>2</v>
      </c>
      <c r="E1026" s="177">
        <v>4</v>
      </c>
      <c r="F1026" s="177" t="s">
        <v>135</v>
      </c>
      <c r="G1026" s="177" t="s">
        <v>142</v>
      </c>
      <c r="H1026" s="177" t="s">
        <v>142</v>
      </c>
    </row>
    <row r="1027" spans="1:8" x14ac:dyDescent="0.2">
      <c r="A1027" s="177" t="s">
        <v>175</v>
      </c>
      <c r="B1027" s="177" t="s">
        <v>908</v>
      </c>
      <c r="C1027" s="177" t="s">
        <v>926</v>
      </c>
      <c r="D1027" s="177">
        <v>2</v>
      </c>
      <c r="E1027" s="177">
        <v>4</v>
      </c>
      <c r="F1027" s="177" t="s">
        <v>135</v>
      </c>
      <c r="G1027" s="177" t="s">
        <v>142</v>
      </c>
      <c r="H1027" s="177" t="s">
        <v>142</v>
      </c>
    </row>
    <row r="1028" spans="1:8" x14ac:dyDescent="0.2">
      <c r="A1028" s="177" t="s">
        <v>175</v>
      </c>
      <c r="B1028" s="177" t="s">
        <v>908</v>
      </c>
      <c r="C1028" s="177" t="s">
        <v>927</v>
      </c>
      <c r="D1028" s="177">
        <v>2</v>
      </c>
      <c r="E1028" s="177">
        <v>4</v>
      </c>
      <c r="F1028" s="177" t="s">
        <v>135</v>
      </c>
      <c r="G1028" s="177" t="s">
        <v>142</v>
      </c>
      <c r="H1028" s="177" t="s">
        <v>142</v>
      </c>
    </row>
    <row r="1029" spans="1:8" x14ac:dyDescent="0.2">
      <c r="A1029" s="177" t="s">
        <v>175</v>
      </c>
      <c r="B1029" s="177" t="s">
        <v>908</v>
      </c>
      <c r="C1029" s="177" t="s">
        <v>196</v>
      </c>
      <c r="D1029" s="177">
        <v>1</v>
      </c>
      <c r="E1029" s="177">
        <v>4</v>
      </c>
      <c r="F1029" s="177" t="s">
        <v>135</v>
      </c>
      <c r="G1029" s="177" t="s">
        <v>142</v>
      </c>
      <c r="H1029" s="177" t="s">
        <v>142</v>
      </c>
    </row>
    <row r="1030" spans="1:8" x14ac:dyDescent="0.2">
      <c r="A1030" s="177" t="s">
        <v>175</v>
      </c>
      <c r="B1030" s="177" t="s">
        <v>908</v>
      </c>
      <c r="C1030" s="177" t="s">
        <v>928</v>
      </c>
      <c r="D1030" s="177">
        <v>2</v>
      </c>
      <c r="E1030" s="177">
        <v>4</v>
      </c>
      <c r="F1030" s="177" t="s">
        <v>135</v>
      </c>
      <c r="G1030" s="177" t="s">
        <v>142</v>
      </c>
      <c r="H1030" s="177" t="s">
        <v>142</v>
      </c>
    </row>
    <row r="1031" spans="1:8" x14ac:dyDescent="0.2">
      <c r="A1031" s="177" t="s">
        <v>175</v>
      </c>
      <c r="B1031" s="177" t="s">
        <v>908</v>
      </c>
      <c r="C1031" s="177" t="s">
        <v>590</v>
      </c>
      <c r="D1031" s="177">
        <v>2</v>
      </c>
      <c r="E1031" s="177">
        <v>4</v>
      </c>
      <c r="F1031" s="177" t="s">
        <v>135</v>
      </c>
      <c r="G1031" s="177" t="s">
        <v>142</v>
      </c>
      <c r="H1031" s="177" t="s">
        <v>142</v>
      </c>
    </row>
    <row r="1032" spans="1:8" x14ac:dyDescent="0.2">
      <c r="A1032" s="177" t="s">
        <v>175</v>
      </c>
      <c r="B1032" s="177" t="s">
        <v>908</v>
      </c>
      <c r="C1032" s="177" t="s">
        <v>198</v>
      </c>
      <c r="D1032" s="177">
        <v>1</v>
      </c>
      <c r="E1032" s="177">
        <v>4</v>
      </c>
      <c r="F1032" s="177" t="s">
        <v>135</v>
      </c>
      <c r="G1032" s="177" t="s">
        <v>142</v>
      </c>
      <c r="H1032" s="177" t="s">
        <v>142</v>
      </c>
    </row>
    <row r="1033" spans="1:8" x14ac:dyDescent="0.2">
      <c r="A1033" s="177" t="s">
        <v>175</v>
      </c>
      <c r="B1033" s="177" t="s">
        <v>908</v>
      </c>
      <c r="C1033" s="177" t="s">
        <v>330</v>
      </c>
      <c r="D1033" s="177">
        <v>3</v>
      </c>
      <c r="E1033" s="177">
        <v>4</v>
      </c>
      <c r="F1033" s="177" t="s">
        <v>135</v>
      </c>
      <c r="G1033" s="177" t="s">
        <v>142</v>
      </c>
      <c r="H1033" s="177" t="s">
        <v>142</v>
      </c>
    </row>
    <row r="1034" spans="1:8" x14ac:dyDescent="0.2">
      <c r="A1034" s="177" t="s">
        <v>175</v>
      </c>
      <c r="B1034" s="177" t="s">
        <v>908</v>
      </c>
      <c r="C1034" s="177" t="s">
        <v>713</v>
      </c>
      <c r="D1034" s="177">
        <v>2</v>
      </c>
      <c r="E1034" s="177">
        <v>4</v>
      </c>
      <c r="F1034" s="177" t="s">
        <v>135</v>
      </c>
      <c r="G1034" s="177" t="s">
        <v>142</v>
      </c>
      <c r="H1034" s="177" t="s">
        <v>142</v>
      </c>
    </row>
    <row r="1035" spans="1:8" x14ac:dyDescent="0.2">
      <c r="A1035" s="177" t="s">
        <v>175</v>
      </c>
      <c r="B1035" s="177" t="s">
        <v>908</v>
      </c>
      <c r="C1035" s="177" t="s">
        <v>929</v>
      </c>
      <c r="D1035" s="177">
        <v>2</v>
      </c>
      <c r="E1035" s="177">
        <v>4</v>
      </c>
      <c r="F1035" s="177" t="s">
        <v>135</v>
      </c>
      <c r="G1035" s="177" t="s">
        <v>142</v>
      </c>
      <c r="H1035" s="177" t="s">
        <v>142</v>
      </c>
    </row>
    <row r="1036" spans="1:8" x14ac:dyDescent="0.2">
      <c r="A1036" s="177" t="s">
        <v>175</v>
      </c>
      <c r="B1036" s="177" t="s">
        <v>908</v>
      </c>
      <c r="C1036" s="177" t="s">
        <v>332</v>
      </c>
      <c r="D1036" s="177">
        <v>2</v>
      </c>
      <c r="E1036" s="177">
        <v>4</v>
      </c>
      <c r="F1036" s="177" t="s">
        <v>135</v>
      </c>
      <c r="G1036" s="177" t="s">
        <v>142</v>
      </c>
      <c r="H1036" s="177" t="s">
        <v>142</v>
      </c>
    </row>
    <row r="1037" spans="1:8" x14ac:dyDescent="0.2">
      <c r="A1037" s="177" t="s">
        <v>175</v>
      </c>
      <c r="B1037" s="177" t="s">
        <v>908</v>
      </c>
      <c r="C1037" s="177" t="s">
        <v>930</v>
      </c>
      <c r="D1037" s="177">
        <v>3</v>
      </c>
      <c r="E1037" s="177">
        <v>4</v>
      </c>
      <c r="F1037" s="177" t="s">
        <v>135</v>
      </c>
      <c r="G1037" s="177" t="s">
        <v>142</v>
      </c>
      <c r="H1037" s="177" t="s">
        <v>142</v>
      </c>
    </row>
    <row r="1038" spans="1:8" x14ac:dyDescent="0.2">
      <c r="A1038" s="177" t="s">
        <v>175</v>
      </c>
      <c r="B1038" s="177" t="s">
        <v>908</v>
      </c>
      <c r="C1038" s="177" t="s">
        <v>931</v>
      </c>
      <c r="D1038" s="177">
        <v>2</v>
      </c>
      <c r="E1038" s="177">
        <v>4</v>
      </c>
      <c r="F1038" s="177" t="s">
        <v>135</v>
      </c>
      <c r="G1038" s="177" t="s">
        <v>142</v>
      </c>
      <c r="H1038" s="177" t="s">
        <v>142</v>
      </c>
    </row>
    <row r="1039" spans="1:8" x14ac:dyDescent="0.2">
      <c r="A1039" s="177" t="s">
        <v>175</v>
      </c>
      <c r="B1039" s="177" t="s">
        <v>908</v>
      </c>
      <c r="C1039" s="177" t="s">
        <v>932</v>
      </c>
      <c r="D1039" s="177">
        <v>1</v>
      </c>
      <c r="E1039" s="177">
        <v>4</v>
      </c>
      <c r="F1039" s="177" t="s">
        <v>135</v>
      </c>
      <c r="G1039" s="177" t="s">
        <v>142</v>
      </c>
      <c r="H1039" s="177" t="s">
        <v>142</v>
      </c>
    </row>
    <row r="1040" spans="1:8" x14ac:dyDescent="0.2">
      <c r="A1040" s="177" t="s">
        <v>175</v>
      </c>
      <c r="B1040" s="177" t="s">
        <v>908</v>
      </c>
      <c r="C1040" s="177" t="s">
        <v>933</v>
      </c>
      <c r="D1040" s="177">
        <v>2</v>
      </c>
      <c r="E1040" s="177">
        <v>4</v>
      </c>
      <c r="F1040" s="177" t="s">
        <v>135</v>
      </c>
      <c r="G1040" s="177" t="s">
        <v>142</v>
      </c>
      <c r="H1040" s="177" t="s">
        <v>142</v>
      </c>
    </row>
    <row r="1041" spans="1:8" x14ac:dyDescent="0.2">
      <c r="A1041" s="177" t="s">
        <v>175</v>
      </c>
      <c r="B1041" s="177" t="s">
        <v>908</v>
      </c>
      <c r="C1041" s="177" t="s">
        <v>600</v>
      </c>
      <c r="D1041" s="177">
        <v>2</v>
      </c>
      <c r="E1041" s="177">
        <v>4</v>
      </c>
      <c r="F1041" s="177" t="s">
        <v>135</v>
      </c>
      <c r="G1041" s="177" t="s">
        <v>142</v>
      </c>
      <c r="H1041" s="177" t="s">
        <v>142</v>
      </c>
    </row>
    <row r="1042" spans="1:8" x14ac:dyDescent="0.2">
      <c r="A1042" s="177" t="s">
        <v>175</v>
      </c>
      <c r="B1042" s="177" t="s">
        <v>908</v>
      </c>
      <c r="C1042" s="177" t="s">
        <v>715</v>
      </c>
      <c r="D1042" s="177">
        <v>2</v>
      </c>
      <c r="E1042" s="177">
        <v>4</v>
      </c>
      <c r="F1042" s="177" t="s">
        <v>135</v>
      </c>
      <c r="G1042" s="177" t="s">
        <v>142</v>
      </c>
      <c r="H1042" s="177" t="s">
        <v>142</v>
      </c>
    </row>
    <row r="1043" spans="1:8" x14ac:dyDescent="0.2">
      <c r="A1043" s="177" t="s">
        <v>175</v>
      </c>
      <c r="B1043" s="177" t="s">
        <v>908</v>
      </c>
      <c r="C1043" s="177" t="s">
        <v>934</v>
      </c>
      <c r="D1043" s="177">
        <v>2</v>
      </c>
      <c r="E1043" s="177">
        <v>4</v>
      </c>
      <c r="F1043" s="177" t="s">
        <v>135</v>
      </c>
      <c r="G1043" s="177" t="s">
        <v>142</v>
      </c>
      <c r="H1043" s="177" t="s">
        <v>142</v>
      </c>
    </row>
    <row r="1044" spans="1:8" x14ac:dyDescent="0.2">
      <c r="A1044" s="177" t="s">
        <v>175</v>
      </c>
      <c r="B1044" s="177" t="s">
        <v>908</v>
      </c>
      <c r="C1044" s="177" t="s">
        <v>763</v>
      </c>
      <c r="D1044" s="177">
        <v>1</v>
      </c>
      <c r="E1044" s="177">
        <v>4</v>
      </c>
      <c r="F1044" s="177" t="s">
        <v>135</v>
      </c>
      <c r="G1044" s="177" t="s">
        <v>142</v>
      </c>
      <c r="H1044" s="177" t="s">
        <v>142</v>
      </c>
    </row>
    <row r="1045" spans="1:8" x14ac:dyDescent="0.2">
      <c r="A1045" s="177" t="s">
        <v>175</v>
      </c>
      <c r="B1045" s="177" t="s">
        <v>908</v>
      </c>
      <c r="C1045" s="177" t="s">
        <v>603</v>
      </c>
      <c r="D1045" s="177">
        <v>1</v>
      </c>
      <c r="E1045" s="177">
        <v>4</v>
      </c>
      <c r="F1045" s="177" t="s">
        <v>135</v>
      </c>
      <c r="G1045" s="177" t="s">
        <v>142</v>
      </c>
      <c r="H1045" s="177" t="s">
        <v>142</v>
      </c>
    </row>
    <row r="1046" spans="1:8" x14ac:dyDescent="0.2">
      <c r="A1046" s="177" t="s">
        <v>175</v>
      </c>
      <c r="B1046" s="177" t="s">
        <v>908</v>
      </c>
      <c r="C1046" s="177" t="s">
        <v>716</v>
      </c>
      <c r="D1046" s="177">
        <v>2</v>
      </c>
      <c r="E1046" s="177">
        <v>4</v>
      </c>
      <c r="F1046" s="177" t="s">
        <v>135</v>
      </c>
      <c r="G1046" s="177" t="s">
        <v>142</v>
      </c>
      <c r="H1046" s="177" t="s">
        <v>142</v>
      </c>
    </row>
    <row r="1047" spans="1:8" x14ac:dyDescent="0.2">
      <c r="A1047" s="177" t="s">
        <v>175</v>
      </c>
      <c r="B1047" s="177" t="s">
        <v>908</v>
      </c>
      <c r="C1047" s="177" t="s">
        <v>206</v>
      </c>
      <c r="D1047" s="177">
        <v>2</v>
      </c>
      <c r="E1047" s="177">
        <v>4</v>
      </c>
      <c r="F1047" s="177" t="s">
        <v>135</v>
      </c>
      <c r="G1047" s="177" t="s">
        <v>142</v>
      </c>
      <c r="H1047" s="177" t="s">
        <v>142</v>
      </c>
    </row>
    <row r="1048" spans="1:8" x14ac:dyDescent="0.2">
      <c r="A1048" s="177" t="s">
        <v>175</v>
      </c>
      <c r="B1048" s="177" t="s">
        <v>908</v>
      </c>
      <c r="C1048" s="177" t="s">
        <v>935</v>
      </c>
      <c r="D1048" s="177">
        <v>3</v>
      </c>
      <c r="E1048" s="177">
        <v>4</v>
      </c>
      <c r="F1048" s="177" t="s">
        <v>135</v>
      </c>
      <c r="G1048" s="177" t="s">
        <v>142</v>
      </c>
      <c r="H1048" s="177" t="s">
        <v>142</v>
      </c>
    </row>
    <row r="1049" spans="1:8" x14ac:dyDescent="0.2">
      <c r="A1049" s="177" t="s">
        <v>175</v>
      </c>
      <c r="B1049" s="177" t="s">
        <v>908</v>
      </c>
      <c r="C1049" s="177" t="s">
        <v>936</v>
      </c>
      <c r="D1049" s="177">
        <v>2</v>
      </c>
      <c r="E1049" s="177">
        <v>4</v>
      </c>
      <c r="F1049" s="177" t="s">
        <v>135</v>
      </c>
      <c r="G1049" s="177" t="s">
        <v>142</v>
      </c>
      <c r="H1049" s="177" t="s">
        <v>142</v>
      </c>
    </row>
    <row r="1050" spans="1:8" x14ac:dyDescent="0.2">
      <c r="A1050" s="177" t="s">
        <v>175</v>
      </c>
      <c r="B1050" s="177" t="s">
        <v>908</v>
      </c>
      <c r="C1050" s="177" t="s">
        <v>210</v>
      </c>
      <c r="D1050" s="177">
        <v>2</v>
      </c>
      <c r="E1050" s="177">
        <v>4</v>
      </c>
      <c r="F1050" s="177" t="s">
        <v>135</v>
      </c>
      <c r="G1050" s="177" t="s">
        <v>142</v>
      </c>
      <c r="H1050" s="177" t="s">
        <v>142</v>
      </c>
    </row>
    <row r="1051" spans="1:8" x14ac:dyDescent="0.2">
      <c r="A1051" s="177" t="s">
        <v>175</v>
      </c>
      <c r="B1051" s="177" t="s">
        <v>908</v>
      </c>
      <c r="C1051" s="177" t="s">
        <v>212</v>
      </c>
      <c r="D1051" s="177">
        <v>1</v>
      </c>
      <c r="E1051" s="177">
        <v>4</v>
      </c>
      <c r="F1051" s="177" t="s">
        <v>135</v>
      </c>
      <c r="G1051" s="177" t="s">
        <v>142</v>
      </c>
      <c r="H1051" s="177" t="s">
        <v>142</v>
      </c>
    </row>
    <row r="1052" spans="1:8" x14ac:dyDescent="0.2">
      <c r="A1052" s="177" t="s">
        <v>175</v>
      </c>
      <c r="B1052" s="177" t="s">
        <v>908</v>
      </c>
      <c r="C1052" s="177" t="s">
        <v>937</v>
      </c>
      <c r="D1052" s="177">
        <v>1</v>
      </c>
      <c r="E1052" s="177">
        <v>4</v>
      </c>
      <c r="F1052" s="177" t="s">
        <v>135</v>
      </c>
      <c r="G1052" s="177" t="s">
        <v>142</v>
      </c>
      <c r="H1052" s="177" t="s">
        <v>142</v>
      </c>
    </row>
    <row r="1053" spans="1:8" x14ac:dyDescent="0.2">
      <c r="A1053" s="177" t="s">
        <v>175</v>
      </c>
      <c r="B1053" s="177" t="s">
        <v>908</v>
      </c>
      <c r="C1053" s="177" t="s">
        <v>338</v>
      </c>
      <c r="D1053" s="177">
        <v>2</v>
      </c>
      <c r="E1053" s="177">
        <v>4</v>
      </c>
      <c r="F1053" s="177" t="s">
        <v>135</v>
      </c>
      <c r="G1053" s="177" t="s">
        <v>142</v>
      </c>
      <c r="H1053" s="177" t="s">
        <v>142</v>
      </c>
    </row>
    <row r="1054" spans="1:8" x14ac:dyDescent="0.2">
      <c r="A1054" s="177" t="s">
        <v>175</v>
      </c>
      <c r="B1054" s="177" t="s">
        <v>908</v>
      </c>
      <c r="C1054" s="177" t="s">
        <v>938</v>
      </c>
      <c r="D1054" s="177">
        <v>2</v>
      </c>
      <c r="E1054" s="177">
        <v>4</v>
      </c>
      <c r="F1054" s="177" t="s">
        <v>135</v>
      </c>
      <c r="G1054" s="177" t="s">
        <v>142</v>
      </c>
      <c r="H1054" s="177" t="s">
        <v>142</v>
      </c>
    </row>
    <row r="1055" spans="1:8" x14ac:dyDescent="0.2">
      <c r="A1055" s="177" t="s">
        <v>175</v>
      </c>
      <c r="B1055" s="177" t="s">
        <v>908</v>
      </c>
      <c r="C1055" s="177" t="s">
        <v>939</v>
      </c>
      <c r="D1055" s="177">
        <v>2</v>
      </c>
      <c r="E1055" s="177">
        <v>4</v>
      </c>
      <c r="F1055" s="177" t="s">
        <v>135</v>
      </c>
      <c r="G1055" s="177" t="s">
        <v>142</v>
      </c>
      <c r="H1055" s="177" t="s">
        <v>142</v>
      </c>
    </row>
    <row r="1056" spans="1:8" x14ac:dyDescent="0.2">
      <c r="A1056" s="177" t="s">
        <v>175</v>
      </c>
      <c r="B1056" s="177" t="s">
        <v>908</v>
      </c>
      <c r="C1056" s="177" t="s">
        <v>723</v>
      </c>
      <c r="D1056" s="177">
        <v>2</v>
      </c>
      <c r="E1056" s="177">
        <v>4</v>
      </c>
      <c r="F1056" s="177" t="s">
        <v>135</v>
      </c>
      <c r="G1056" s="177" t="s">
        <v>142</v>
      </c>
      <c r="H1056" s="177" t="s">
        <v>142</v>
      </c>
    </row>
    <row r="1057" spans="1:8" x14ac:dyDescent="0.2">
      <c r="A1057" s="177" t="s">
        <v>175</v>
      </c>
      <c r="B1057" s="177" t="s">
        <v>908</v>
      </c>
      <c r="C1057" s="177" t="s">
        <v>940</v>
      </c>
      <c r="D1057" s="177">
        <v>2</v>
      </c>
      <c r="E1057" s="177">
        <v>4</v>
      </c>
      <c r="F1057" s="177" t="s">
        <v>135</v>
      </c>
      <c r="G1057" s="177" t="s">
        <v>142</v>
      </c>
      <c r="H1057" s="177" t="s">
        <v>142</v>
      </c>
    </row>
    <row r="1058" spans="1:8" x14ac:dyDescent="0.2">
      <c r="A1058" s="177" t="s">
        <v>175</v>
      </c>
      <c r="B1058" s="177" t="s">
        <v>908</v>
      </c>
      <c r="C1058" s="177" t="s">
        <v>941</v>
      </c>
      <c r="D1058" s="177">
        <v>2</v>
      </c>
      <c r="E1058" s="177">
        <v>4</v>
      </c>
      <c r="F1058" s="177" t="s">
        <v>135</v>
      </c>
      <c r="G1058" s="177" t="s">
        <v>142</v>
      </c>
      <c r="H1058" s="177" t="s">
        <v>142</v>
      </c>
    </row>
    <row r="1059" spans="1:8" x14ac:dyDescent="0.2">
      <c r="A1059" s="177" t="s">
        <v>175</v>
      </c>
      <c r="B1059" s="177" t="s">
        <v>908</v>
      </c>
      <c r="C1059" s="177" t="s">
        <v>218</v>
      </c>
      <c r="D1059" s="177">
        <v>2</v>
      </c>
      <c r="E1059" s="177">
        <v>4</v>
      </c>
      <c r="F1059" s="177" t="s">
        <v>135</v>
      </c>
      <c r="G1059" s="177" t="s">
        <v>142</v>
      </c>
      <c r="H1059" s="177" t="s">
        <v>142</v>
      </c>
    </row>
    <row r="1060" spans="1:8" x14ac:dyDescent="0.2">
      <c r="A1060" s="177" t="s">
        <v>175</v>
      </c>
      <c r="B1060" s="177" t="s">
        <v>908</v>
      </c>
      <c r="C1060" s="177" t="s">
        <v>220</v>
      </c>
      <c r="D1060" s="177">
        <v>2</v>
      </c>
      <c r="E1060" s="177">
        <v>4</v>
      </c>
      <c r="F1060" s="177" t="s">
        <v>135</v>
      </c>
      <c r="G1060" s="177" t="s">
        <v>142</v>
      </c>
      <c r="H1060" s="177" t="s">
        <v>142</v>
      </c>
    </row>
    <row r="1061" spans="1:8" x14ac:dyDescent="0.2">
      <c r="A1061" s="177" t="s">
        <v>175</v>
      </c>
      <c r="B1061" s="177" t="s">
        <v>908</v>
      </c>
      <c r="C1061" s="177" t="s">
        <v>942</v>
      </c>
      <c r="D1061" s="177">
        <v>2</v>
      </c>
      <c r="E1061" s="177">
        <v>4</v>
      </c>
      <c r="F1061" s="177" t="s">
        <v>135</v>
      </c>
      <c r="G1061" s="177" t="s">
        <v>142</v>
      </c>
      <c r="H1061" s="177" t="s">
        <v>142</v>
      </c>
    </row>
    <row r="1062" spans="1:8" x14ac:dyDescent="0.2">
      <c r="A1062" s="177" t="s">
        <v>175</v>
      </c>
      <c r="B1062" s="177" t="s">
        <v>908</v>
      </c>
      <c r="C1062" s="177" t="s">
        <v>943</v>
      </c>
      <c r="D1062" s="177">
        <v>2</v>
      </c>
      <c r="E1062" s="177">
        <v>4</v>
      </c>
      <c r="F1062" s="177" t="s">
        <v>135</v>
      </c>
      <c r="G1062" s="177" t="s">
        <v>142</v>
      </c>
      <c r="H1062" s="177" t="s">
        <v>142</v>
      </c>
    </row>
    <row r="1063" spans="1:8" x14ac:dyDescent="0.2">
      <c r="A1063" s="177" t="s">
        <v>175</v>
      </c>
      <c r="B1063" s="177" t="s">
        <v>908</v>
      </c>
      <c r="C1063" s="177" t="s">
        <v>686</v>
      </c>
      <c r="D1063" s="177">
        <v>2</v>
      </c>
      <c r="E1063" s="177">
        <v>4</v>
      </c>
      <c r="F1063" s="177" t="s">
        <v>135</v>
      </c>
      <c r="G1063" s="177" t="s">
        <v>142</v>
      </c>
      <c r="H1063" s="177" t="s">
        <v>142</v>
      </c>
    </row>
    <row r="1064" spans="1:8" x14ac:dyDescent="0.2">
      <c r="A1064" s="177" t="s">
        <v>175</v>
      </c>
      <c r="B1064" s="177" t="s">
        <v>908</v>
      </c>
      <c r="C1064" s="177" t="s">
        <v>340</v>
      </c>
      <c r="D1064" s="177">
        <v>1</v>
      </c>
      <c r="E1064" s="177">
        <v>4</v>
      </c>
      <c r="F1064" s="177" t="s">
        <v>135</v>
      </c>
      <c r="G1064" s="177" t="s">
        <v>142</v>
      </c>
      <c r="H1064" s="177" t="s">
        <v>142</v>
      </c>
    </row>
    <row r="1065" spans="1:8" x14ac:dyDescent="0.2">
      <c r="A1065" s="177" t="s">
        <v>175</v>
      </c>
      <c r="B1065" s="177" t="s">
        <v>908</v>
      </c>
      <c r="C1065" s="177" t="s">
        <v>725</v>
      </c>
      <c r="D1065" s="177">
        <v>2</v>
      </c>
      <c r="E1065" s="177">
        <v>4</v>
      </c>
      <c r="F1065" s="177" t="s">
        <v>135</v>
      </c>
      <c r="G1065" s="177" t="s">
        <v>142</v>
      </c>
      <c r="H1065" s="177" t="s">
        <v>142</v>
      </c>
    </row>
    <row r="1066" spans="1:8" x14ac:dyDescent="0.2">
      <c r="A1066" s="177" t="s">
        <v>175</v>
      </c>
      <c r="B1066" s="177" t="s">
        <v>908</v>
      </c>
      <c r="C1066" s="177" t="s">
        <v>342</v>
      </c>
      <c r="D1066" s="177">
        <v>2</v>
      </c>
      <c r="E1066" s="177">
        <v>4</v>
      </c>
      <c r="F1066" s="177" t="s">
        <v>135</v>
      </c>
      <c r="G1066" s="177" t="s">
        <v>142</v>
      </c>
      <c r="H1066" s="177" t="s">
        <v>142</v>
      </c>
    </row>
    <row r="1067" spans="1:8" x14ac:dyDescent="0.2">
      <c r="A1067" s="177" t="s">
        <v>175</v>
      </c>
      <c r="B1067" s="177" t="s">
        <v>908</v>
      </c>
      <c r="C1067" s="177" t="s">
        <v>819</v>
      </c>
      <c r="D1067" s="177">
        <v>2</v>
      </c>
      <c r="E1067" s="177">
        <v>4</v>
      </c>
      <c r="F1067" s="177" t="s">
        <v>135</v>
      </c>
      <c r="G1067" s="177" t="s">
        <v>142</v>
      </c>
      <c r="H1067" s="177" t="s">
        <v>142</v>
      </c>
    </row>
    <row r="1068" spans="1:8" x14ac:dyDescent="0.2">
      <c r="A1068" s="177" t="s">
        <v>175</v>
      </c>
      <c r="B1068" s="177" t="s">
        <v>908</v>
      </c>
      <c r="C1068" s="177" t="s">
        <v>228</v>
      </c>
      <c r="D1068" s="177">
        <v>2</v>
      </c>
      <c r="E1068" s="177">
        <v>4</v>
      </c>
      <c r="F1068" s="177" t="s">
        <v>135</v>
      </c>
      <c r="G1068" s="177" t="s">
        <v>142</v>
      </c>
      <c r="H1068" s="177" t="s">
        <v>142</v>
      </c>
    </row>
    <row r="1069" spans="1:8" x14ac:dyDescent="0.2">
      <c r="A1069" s="177" t="s">
        <v>175</v>
      </c>
      <c r="B1069" s="177" t="s">
        <v>908</v>
      </c>
      <c r="C1069" s="177" t="s">
        <v>944</v>
      </c>
      <c r="D1069" s="177">
        <v>2</v>
      </c>
      <c r="E1069" s="177">
        <v>4</v>
      </c>
      <c r="F1069" s="177" t="s">
        <v>135</v>
      </c>
      <c r="G1069" s="177" t="s">
        <v>142</v>
      </c>
      <c r="H1069" s="177" t="s">
        <v>142</v>
      </c>
    </row>
    <row r="1070" spans="1:8" x14ac:dyDescent="0.2">
      <c r="A1070" s="177" t="s">
        <v>175</v>
      </c>
      <c r="B1070" s="177" t="s">
        <v>908</v>
      </c>
      <c r="C1070" s="177" t="s">
        <v>232</v>
      </c>
      <c r="D1070" s="177">
        <v>1</v>
      </c>
      <c r="E1070" s="177">
        <v>4</v>
      </c>
      <c r="F1070" s="177" t="s">
        <v>135</v>
      </c>
      <c r="G1070" s="177" t="s">
        <v>142</v>
      </c>
      <c r="H1070" s="177" t="s">
        <v>142</v>
      </c>
    </row>
    <row r="1071" spans="1:8" x14ac:dyDescent="0.2">
      <c r="A1071" s="177" t="s">
        <v>175</v>
      </c>
      <c r="B1071" s="177" t="s">
        <v>908</v>
      </c>
      <c r="C1071" s="177" t="s">
        <v>234</v>
      </c>
      <c r="D1071" s="177">
        <v>3</v>
      </c>
      <c r="E1071" s="177">
        <v>4</v>
      </c>
      <c r="F1071" s="177" t="s">
        <v>135</v>
      </c>
      <c r="G1071" s="177" t="s">
        <v>142</v>
      </c>
      <c r="H1071" s="177" t="s">
        <v>142</v>
      </c>
    </row>
    <row r="1072" spans="1:8" x14ac:dyDescent="0.2">
      <c r="A1072" s="177" t="s">
        <v>175</v>
      </c>
      <c r="B1072" s="177" t="s">
        <v>908</v>
      </c>
      <c r="C1072" s="177" t="s">
        <v>527</v>
      </c>
      <c r="D1072" s="177">
        <v>2</v>
      </c>
      <c r="E1072" s="177">
        <v>4</v>
      </c>
      <c r="F1072" s="177" t="s">
        <v>135</v>
      </c>
      <c r="G1072" s="177" t="s">
        <v>142</v>
      </c>
      <c r="H1072" s="177" t="s">
        <v>142</v>
      </c>
    </row>
    <row r="1073" spans="1:8" x14ac:dyDescent="0.2">
      <c r="A1073" s="177" t="s">
        <v>175</v>
      </c>
      <c r="B1073" s="177" t="s">
        <v>908</v>
      </c>
      <c r="C1073" s="177" t="s">
        <v>727</v>
      </c>
      <c r="D1073" s="177">
        <v>2</v>
      </c>
      <c r="E1073" s="177">
        <v>4</v>
      </c>
      <c r="F1073" s="177" t="s">
        <v>135</v>
      </c>
      <c r="G1073" s="177" t="s">
        <v>142</v>
      </c>
      <c r="H1073" s="177" t="s">
        <v>142</v>
      </c>
    </row>
    <row r="1074" spans="1:8" x14ac:dyDescent="0.2">
      <c r="A1074" s="177" t="s">
        <v>175</v>
      </c>
      <c r="B1074" s="177" t="s">
        <v>908</v>
      </c>
      <c r="C1074" s="177" t="s">
        <v>945</v>
      </c>
      <c r="D1074" s="177">
        <v>3</v>
      </c>
      <c r="E1074" s="177">
        <v>4</v>
      </c>
      <c r="F1074" s="177" t="s">
        <v>135</v>
      </c>
      <c r="G1074" s="177" t="s">
        <v>142</v>
      </c>
      <c r="H1074" s="177" t="s">
        <v>142</v>
      </c>
    </row>
    <row r="1075" spans="1:8" x14ac:dyDescent="0.2">
      <c r="A1075" s="177" t="s">
        <v>175</v>
      </c>
      <c r="B1075" s="177" t="s">
        <v>908</v>
      </c>
      <c r="C1075" s="177" t="s">
        <v>946</v>
      </c>
      <c r="D1075" s="177">
        <v>2</v>
      </c>
      <c r="E1075" s="177">
        <v>4</v>
      </c>
      <c r="F1075" s="177" t="s">
        <v>135</v>
      </c>
      <c r="G1075" s="177" t="s">
        <v>142</v>
      </c>
      <c r="H1075" s="177" t="s">
        <v>142</v>
      </c>
    </row>
    <row r="1076" spans="1:8" x14ac:dyDescent="0.2">
      <c r="A1076" s="177" t="s">
        <v>175</v>
      </c>
      <c r="B1076" s="177" t="s">
        <v>908</v>
      </c>
      <c r="C1076" s="177" t="s">
        <v>731</v>
      </c>
      <c r="D1076" s="177">
        <v>2</v>
      </c>
      <c r="E1076" s="177">
        <v>4</v>
      </c>
      <c r="F1076" s="177" t="s">
        <v>135</v>
      </c>
      <c r="G1076" s="177" t="s">
        <v>142</v>
      </c>
      <c r="H1076" s="177" t="s">
        <v>142</v>
      </c>
    </row>
    <row r="1077" spans="1:8" x14ac:dyDescent="0.2">
      <c r="A1077" s="177" t="s">
        <v>175</v>
      </c>
      <c r="B1077" s="177" t="s">
        <v>908</v>
      </c>
      <c r="C1077" s="177" t="s">
        <v>873</v>
      </c>
      <c r="D1077" s="177">
        <v>2</v>
      </c>
      <c r="E1077" s="177">
        <v>4</v>
      </c>
      <c r="F1077" s="177" t="s">
        <v>135</v>
      </c>
      <c r="G1077" s="177" t="s">
        <v>142</v>
      </c>
      <c r="H1077" s="177" t="s">
        <v>142</v>
      </c>
    </row>
    <row r="1078" spans="1:8" x14ac:dyDescent="0.2">
      <c r="A1078" s="177" t="s">
        <v>175</v>
      </c>
      <c r="B1078" s="177" t="s">
        <v>908</v>
      </c>
      <c r="C1078" s="177" t="s">
        <v>947</v>
      </c>
      <c r="D1078" s="177">
        <v>2</v>
      </c>
      <c r="E1078" s="177">
        <v>4</v>
      </c>
      <c r="F1078" s="177" t="s">
        <v>135</v>
      </c>
      <c r="G1078" s="177" t="s">
        <v>142</v>
      </c>
      <c r="H1078" s="177" t="s">
        <v>142</v>
      </c>
    </row>
    <row r="1079" spans="1:8" x14ac:dyDescent="0.2">
      <c r="A1079" s="177" t="s">
        <v>175</v>
      </c>
      <c r="B1079" s="177" t="s">
        <v>908</v>
      </c>
      <c r="C1079" s="177" t="s">
        <v>733</v>
      </c>
      <c r="D1079" s="177">
        <v>1</v>
      </c>
      <c r="E1079" s="177">
        <v>4</v>
      </c>
      <c r="F1079" s="177" t="s">
        <v>135</v>
      </c>
      <c r="G1079" s="177" t="s">
        <v>142</v>
      </c>
      <c r="H1079" s="177" t="s">
        <v>142</v>
      </c>
    </row>
    <row r="1080" spans="1:8" x14ac:dyDescent="0.2">
      <c r="A1080" s="177" t="s">
        <v>175</v>
      </c>
      <c r="B1080" s="177" t="s">
        <v>908</v>
      </c>
      <c r="C1080" s="177" t="s">
        <v>948</v>
      </c>
      <c r="D1080" s="177">
        <v>1</v>
      </c>
      <c r="E1080" s="177">
        <v>4</v>
      </c>
      <c r="F1080" s="177" t="s">
        <v>135</v>
      </c>
      <c r="G1080" s="177" t="s">
        <v>142</v>
      </c>
      <c r="H1080" s="177" t="s">
        <v>142</v>
      </c>
    </row>
    <row r="1081" spans="1:8" x14ac:dyDescent="0.2">
      <c r="A1081" s="177" t="s">
        <v>175</v>
      </c>
      <c r="B1081" s="177" t="s">
        <v>908</v>
      </c>
      <c r="C1081" s="177" t="s">
        <v>238</v>
      </c>
      <c r="D1081" s="177">
        <v>1</v>
      </c>
      <c r="E1081" s="177">
        <v>4</v>
      </c>
      <c r="F1081" s="177" t="s">
        <v>135</v>
      </c>
      <c r="G1081" s="177" t="s">
        <v>142</v>
      </c>
      <c r="H1081" s="177" t="s">
        <v>142</v>
      </c>
    </row>
    <row r="1082" spans="1:8" x14ac:dyDescent="0.2">
      <c r="A1082" s="177" t="s">
        <v>175</v>
      </c>
      <c r="B1082" s="177" t="s">
        <v>908</v>
      </c>
      <c r="C1082" s="177" t="s">
        <v>240</v>
      </c>
      <c r="D1082" s="177">
        <v>2</v>
      </c>
      <c r="E1082" s="177">
        <v>4</v>
      </c>
      <c r="F1082" s="177" t="s">
        <v>135</v>
      </c>
      <c r="G1082" s="177" t="s">
        <v>142</v>
      </c>
      <c r="H1082" s="177" t="s">
        <v>142</v>
      </c>
    </row>
    <row r="1083" spans="1:8" x14ac:dyDescent="0.2">
      <c r="A1083" s="177" t="s">
        <v>175</v>
      </c>
      <c r="B1083" s="177" t="s">
        <v>908</v>
      </c>
      <c r="C1083" s="177" t="s">
        <v>242</v>
      </c>
      <c r="D1083" s="177">
        <v>2</v>
      </c>
      <c r="E1083" s="177">
        <v>4</v>
      </c>
      <c r="F1083" s="177" t="s">
        <v>135</v>
      </c>
      <c r="G1083" s="177" t="s">
        <v>142</v>
      </c>
      <c r="H1083" s="177" t="s">
        <v>142</v>
      </c>
    </row>
    <row r="1084" spans="1:8" x14ac:dyDescent="0.2">
      <c r="A1084" s="177" t="s">
        <v>175</v>
      </c>
      <c r="B1084" s="177" t="s">
        <v>908</v>
      </c>
      <c r="C1084" s="177" t="s">
        <v>949</v>
      </c>
      <c r="D1084" s="177">
        <v>2</v>
      </c>
      <c r="E1084" s="177">
        <v>4</v>
      </c>
      <c r="F1084" s="177" t="s">
        <v>135</v>
      </c>
      <c r="G1084" s="177" t="s">
        <v>142</v>
      </c>
      <c r="H1084" s="177" t="s">
        <v>142</v>
      </c>
    </row>
    <row r="1085" spans="1:8" x14ac:dyDescent="0.2">
      <c r="A1085" s="177" t="s">
        <v>175</v>
      </c>
      <c r="B1085" s="177" t="s">
        <v>908</v>
      </c>
      <c r="C1085" s="177" t="s">
        <v>950</v>
      </c>
      <c r="D1085" s="177">
        <v>1</v>
      </c>
      <c r="E1085" s="177">
        <v>4</v>
      </c>
      <c r="F1085" s="177" t="s">
        <v>135</v>
      </c>
      <c r="G1085" s="177" t="s">
        <v>142</v>
      </c>
      <c r="H1085" s="177" t="s">
        <v>142</v>
      </c>
    </row>
    <row r="1086" spans="1:8" x14ac:dyDescent="0.2">
      <c r="A1086" s="177" t="s">
        <v>175</v>
      </c>
      <c r="B1086" s="177" t="s">
        <v>908</v>
      </c>
      <c r="C1086" s="177" t="s">
        <v>951</v>
      </c>
      <c r="D1086" s="177">
        <v>2</v>
      </c>
      <c r="E1086" s="177">
        <v>4</v>
      </c>
      <c r="F1086" s="177" t="s">
        <v>135</v>
      </c>
      <c r="G1086" s="177" t="s">
        <v>142</v>
      </c>
      <c r="H1086" s="177" t="s">
        <v>142</v>
      </c>
    </row>
    <row r="1087" spans="1:8" x14ac:dyDescent="0.2">
      <c r="A1087" s="177" t="s">
        <v>175</v>
      </c>
      <c r="B1087" s="177" t="s">
        <v>908</v>
      </c>
      <c r="C1087" s="177" t="s">
        <v>773</v>
      </c>
      <c r="D1087" s="177">
        <v>2</v>
      </c>
      <c r="E1087" s="177">
        <v>4</v>
      </c>
      <c r="F1087" s="177" t="s">
        <v>135</v>
      </c>
      <c r="G1087" s="177" t="s">
        <v>142</v>
      </c>
      <c r="H1087" s="177" t="s">
        <v>142</v>
      </c>
    </row>
    <row r="1088" spans="1:8" x14ac:dyDescent="0.2">
      <c r="A1088" s="177" t="s">
        <v>175</v>
      </c>
      <c r="B1088" s="177" t="s">
        <v>908</v>
      </c>
      <c r="C1088" s="177" t="s">
        <v>952</v>
      </c>
      <c r="D1088" s="177">
        <v>2</v>
      </c>
      <c r="E1088" s="177">
        <v>4</v>
      </c>
      <c r="F1088" s="177" t="s">
        <v>135</v>
      </c>
      <c r="G1088" s="177" t="s">
        <v>142</v>
      </c>
      <c r="H1088" s="177" t="s">
        <v>142</v>
      </c>
    </row>
    <row r="1089" spans="1:8" x14ac:dyDescent="0.2">
      <c r="A1089" s="177" t="s">
        <v>175</v>
      </c>
      <c r="B1089" s="177" t="s">
        <v>908</v>
      </c>
      <c r="C1089" s="177" t="s">
        <v>774</v>
      </c>
      <c r="D1089" s="177">
        <v>2</v>
      </c>
      <c r="E1089" s="177">
        <v>4</v>
      </c>
      <c r="F1089" s="177" t="s">
        <v>135</v>
      </c>
      <c r="G1089" s="177" t="s">
        <v>142</v>
      </c>
      <c r="H1089" s="177" t="s">
        <v>142</v>
      </c>
    </row>
    <row r="1090" spans="1:8" x14ac:dyDescent="0.2">
      <c r="A1090" s="177" t="s">
        <v>175</v>
      </c>
      <c r="B1090" s="177" t="s">
        <v>908</v>
      </c>
      <c r="C1090" s="177" t="s">
        <v>953</v>
      </c>
      <c r="D1090" s="177">
        <v>2</v>
      </c>
      <c r="E1090" s="177">
        <v>4</v>
      </c>
      <c r="F1090" s="177" t="s">
        <v>135</v>
      </c>
      <c r="G1090" s="177" t="s">
        <v>142</v>
      </c>
      <c r="H1090" s="177" t="s">
        <v>142</v>
      </c>
    </row>
    <row r="1091" spans="1:8" x14ac:dyDescent="0.2">
      <c r="A1091" s="177" t="s">
        <v>175</v>
      </c>
      <c r="B1091" s="177" t="s">
        <v>908</v>
      </c>
      <c r="C1091" s="177" t="s">
        <v>954</v>
      </c>
      <c r="D1091" s="177">
        <v>1</v>
      </c>
      <c r="E1091" s="177">
        <v>4</v>
      </c>
      <c r="F1091" s="177" t="s">
        <v>135</v>
      </c>
      <c r="G1091" s="177" t="s">
        <v>142</v>
      </c>
      <c r="H1091" s="177" t="s">
        <v>142</v>
      </c>
    </row>
    <row r="1092" spans="1:8" x14ac:dyDescent="0.2">
      <c r="A1092" s="177" t="s">
        <v>175</v>
      </c>
      <c r="B1092" s="177" t="s">
        <v>908</v>
      </c>
      <c r="C1092" s="177" t="s">
        <v>244</v>
      </c>
      <c r="D1092" s="177">
        <v>2</v>
      </c>
      <c r="E1092" s="177">
        <v>4</v>
      </c>
      <c r="F1092" s="177" t="s">
        <v>135</v>
      </c>
      <c r="G1092" s="177" t="s">
        <v>142</v>
      </c>
      <c r="H1092" s="177" t="s">
        <v>142</v>
      </c>
    </row>
    <row r="1093" spans="1:8" x14ac:dyDescent="0.2">
      <c r="A1093" s="177" t="s">
        <v>175</v>
      </c>
      <c r="B1093" s="177" t="s">
        <v>908</v>
      </c>
      <c r="C1093" s="177" t="s">
        <v>248</v>
      </c>
      <c r="D1093" s="177">
        <v>2</v>
      </c>
      <c r="E1093" s="177">
        <v>4</v>
      </c>
      <c r="F1093" s="177" t="s">
        <v>135</v>
      </c>
      <c r="G1093" s="177" t="s">
        <v>142</v>
      </c>
      <c r="H1093" s="177" t="s">
        <v>142</v>
      </c>
    </row>
    <row r="1094" spans="1:8" x14ac:dyDescent="0.2">
      <c r="A1094" s="177" t="s">
        <v>175</v>
      </c>
      <c r="B1094" s="177" t="s">
        <v>908</v>
      </c>
      <c r="C1094" s="177" t="s">
        <v>955</v>
      </c>
      <c r="D1094" s="177">
        <v>2</v>
      </c>
      <c r="E1094" s="177">
        <v>4</v>
      </c>
      <c r="F1094" s="177" t="s">
        <v>135</v>
      </c>
      <c r="G1094" s="177" t="s">
        <v>142</v>
      </c>
      <c r="H1094" s="177" t="s">
        <v>142</v>
      </c>
    </row>
    <row r="1095" spans="1:8" x14ac:dyDescent="0.2">
      <c r="A1095" s="177" t="s">
        <v>175</v>
      </c>
      <c r="B1095" s="177" t="s">
        <v>908</v>
      </c>
      <c r="C1095" s="177" t="s">
        <v>354</v>
      </c>
      <c r="D1095" s="177">
        <v>1</v>
      </c>
      <c r="E1095" s="177">
        <v>4</v>
      </c>
      <c r="F1095" s="177" t="s">
        <v>135</v>
      </c>
      <c r="G1095" s="177" t="s">
        <v>142</v>
      </c>
      <c r="H1095" s="177" t="s">
        <v>142</v>
      </c>
    </row>
    <row r="1096" spans="1:8" x14ac:dyDescent="0.2">
      <c r="A1096" s="177" t="s">
        <v>175</v>
      </c>
      <c r="B1096" s="177" t="s">
        <v>908</v>
      </c>
      <c r="C1096" s="177" t="s">
        <v>956</v>
      </c>
      <c r="D1096" s="177">
        <v>1</v>
      </c>
      <c r="E1096" s="177">
        <v>4</v>
      </c>
      <c r="F1096" s="177" t="s">
        <v>135</v>
      </c>
      <c r="G1096" s="177" t="s">
        <v>142</v>
      </c>
      <c r="H1096" s="177" t="s">
        <v>142</v>
      </c>
    </row>
    <row r="1097" spans="1:8" x14ac:dyDescent="0.2">
      <c r="A1097" s="177" t="s">
        <v>175</v>
      </c>
      <c r="B1097" s="177" t="s">
        <v>908</v>
      </c>
      <c r="C1097" s="177" t="s">
        <v>957</v>
      </c>
      <c r="D1097" s="177">
        <v>2</v>
      </c>
      <c r="E1097" s="177">
        <v>4</v>
      </c>
      <c r="F1097" s="177" t="s">
        <v>135</v>
      </c>
      <c r="G1097" s="177" t="s">
        <v>142</v>
      </c>
      <c r="H1097" s="177" t="s">
        <v>142</v>
      </c>
    </row>
    <row r="1098" spans="1:8" x14ac:dyDescent="0.2">
      <c r="A1098" s="177" t="s">
        <v>175</v>
      </c>
      <c r="B1098" s="177" t="s">
        <v>908</v>
      </c>
      <c r="C1098" s="177" t="s">
        <v>958</v>
      </c>
      <c r="D1098" s="177">
        <v>2</v>
      </c>
      <c r="E1098" s="177">
        <v>4</v>
      </c>
      <c r="F1098" s="177" t="s">
        <v>135</v>
      </c>
      <c r="G1098" s="177" t="s">
        <v>142</v>
      </c>
      <c r="H1098" s="177" t="s">
        <v>142</v>
      </c>
    </row>
    <row r="1099" spans="1:8" x14ac:dyDescent="0.2">
      <c r="A1099" s="177" t="s">
        <v>175</v>
      </c>
      <c r="B1099" s="177" t="s">
        <v>908</v>
      </c>
      <c r="C1099" s="177" t="s">
        <v>252</v>
      </c>
      <c r="D1099" s="177">
        <v>1</v>
      </c>
      <c r="E1099" s="177">
        <v>4</v>
      </c>
      <c r="F1099" s="177" t="s">
        <v>135</v>
      </c>
      <c r="G1099" s="177" t="s">
        <v>142</v>
      </c>
      <c r="H1099" s="177" t="s">
        <v>142</v>
      </c>
    </row>
    <row r="1100" spans="1:8" x14ac:dyDescent="0.2">
      <c r="A1100" s="177" t="s">
        <v>175</v>
      </c>
      <c r="B1100" s="177" t="s">
        <v>908</v>
      </c>
      <c r="C1100" s="177" t="s">
        <v>357</v>
      </c>
      <c r="D1100" s="177">
        <v>1</v>
      </c>
      <c r="E1100" s="177">
        <v>4</v>
      </c>
      <c r="F1100" s="177" t="s">
        <v>135</v>
      </c>
      <c r="G1100" s="177" t="s">
        <v>142</v>
      </c>
      <c r="H1100" s="177" t="s">
        <v>142</v>
      </c>
    </row>
    <row r="1101" spans="1:8" x14ac:dyDescent="0.2">
      <c r="A1101" s="177" t="s">
        <v>175</v>
      </c>
      <c r="B1101" s="177" t="s">
        <v>908</v>
      </c>
      <c r="C1101" s="177" t="s">
        <v>254</v>
      </c>
      <c r="D1101" s="177">
        <v>2</v>
      </c>
      <c r="E1101" s="177">
        <v>4</v>
      </c>
      <c r="F1101" s="177" t="s">
        <v>135</v>
      </c>
      <c r="G1101" s="177" t="s">
        <v>142</v>
      </c>
      <c r="H1101" s="177" t="s">
        <v>142</v>
      </c>
    </row>
    <row r="1102" spans="1:8" x14ac:dyDescent="0.2">
      <c r="A1102" s="177" t="s">
        <v>175</v>
      </c>
      <c r="B1102" s="177" t="s">
        <v>908</v>
      </c>
      <c r="C1102" s="177" t="s">
        <v>959</v>
      </c>
      <c r="D1102" s="177">
        <v>2</v>
      </c>
      <c r="E1102" s="177">
        <v>4</v>
      </c>
      <c r="F1102" s="177" t="s">
        <v>135</v>
      </c>
      <c r="G1102" s="177" t="s">
        <v>142</v>
      </c>
      <c r="H1102" s="177" t="s">
        <v>142</v>
      </c>
    </row>
    <row r="1103" spans="1:8" x14ac:dyDescent="0.2">
      <c r="A1103" s="177" t="s">
        <v>175</v>
      </c>
      <c r="B1103" s="177" t="s">
        <v>908</v>
      </c>
      <c r="C1103" s="177" t="s">
        <v>780</v>
      </c>
      <c r="D1103" s="177">
        <v>2</v>
      </c>
      <c r="E1103" s="177">
        <v>4</v>
      </c>
      <c r="F1103" s="177" t="s">
        <v>135</v>
      </c>
      <c r="G1103" s="177" t="s">
        <v>142</v>
      </c>
      <c r="H1103" s="177" t="s">
        <v>142</v>
      </c>
    </row>
    <row r="1104" spans="1:8" x14ac:dyDescent="0.2">
      <c r="A1104" s="177" t="s">
        <v>175</v>
      </c>
      <c r="B1104" s="177" t="s">
        <v>908</v>
      </c>
      <c r="C1104" s="177" t="s">
        <v>543</v>
      </c>
      <c r="D1104" s="177">
        <v>1</v>
      </c>
      <c r="E1104" s="177">
        <v>4</v>
      </c>
      <c r="F1104" s="177" t="s">
        <v>135</v>
      </c>
      <c r="G1104" s="177" t="s">
        <v>142</v>
      </c>
      <c r="H1104" s="177" t="s">
        <v>142</v>
      </c>
    </row>
    <row r="1105" spans="1:8" x14ac:dyDescent="0.2">
      <c r="A1105" s="177" t="s">
        <v>175</v>
      </c>
      <c r="B1105" s="177" t="s">
        <v>908</v>
      </c>
      <c r="C1105" s="177" t="s">
        <v>960</v>
      </c>
      <c r="D1105" s="177">
        <v>2</v>
      </c>
      <c r="E1105" s="177">
        <v>4</v>
      </c>
      <c r="F1105" s="177" t="s">
        <v>135</v>
      </c>
      <c r="G1105" s="177" t="s">
        <v>142</v>
      </c>
      <c r="H1105" s="177" t="s">
        <v>142</v>
      </c>
    </row>
    <row r="1106" spans="1:8" x14ac:dyDescent="0.2">
      <c r="A1106" s="177" t="s">
        <v>175</v>
      </c>
      <c r="B1106" s="177" t="s">
        <v>908</v>
      </c>
      <c r="C1106" s="177" t="s">
        <v>961</v>
      </c>
      <c r="D1106" s="177">
        <v>2</v>
      </c>
      <c r="E1106" s="177">
        <v>4</v>
      </c>
      <c r="F1106" s="177" t="s">
        <v>135</v>
      </c>
      <c r="G1106" s="177" t="s">
        <v>142</v>
      </c>
      <c r="H1106" s="177" t="s">
        <v>142</v>
      </c>
    </row>
    <row r="1107" spans="1:8" x14ac:dyDescent="0.2">
      <c r="A1107" s="177" t="s">
        <v>175</v>
      </c>
      <c r="B1107" s="177" t="s">
        <v>908</v>
      </c>
      <c r="C1107" s="177" t="s">
        <v>962</v>
      </c>
      <c r="D1107" s="177">
        <v>2</v>
      </c>
      <c r="E1107" s="177">
        <v>4</v>
      </c>
      <c r="F1107" s="177" t="s">
        <v>135</v>
      </c>
      <c r="G1107" s="177" t="s">
        <v>142</v>
      </c>
      <c r="H1107" s="177" t="s">
        <v>142</v>
      </c>
    </row>
    <row r="1108" spans="1:8" x14ac:dyDescent="0.2">
      <c r="A1108" s="177" t="s">
        <v>175</v>
      </c>
      <c r="B1108" s="177" t="s">
        <v>908</v>
      </c>
      <c r="C1108" s="177" t="s">
        <v>363</v>
      </c>
      <c r="D1108" s="177">
        <v>2</v>
      </c>
      <c r="E1108" s="177">
        <v>4</v>
      </c>
      <c r="F1108" s="177" t="s">
        <v>135</v>
      </c>
      <c r="G1108" s="177" t="s">
        <v>142</v>
      </c>
      <c r="H1108" s="177" t="s">
        <v>142</v>
      </c>
    </row>
    <row r="1109" spans="1:8" x14ac:dyDescent="0.2">
      <c r="A1109" s="177" t="s">
        <v>175</v>
      </c>
      <c r="B1109" s="177" t="s">
        <v>908</v>
      </c>
      <c r="C1109" s="177" t="s">
        <v>649</v>
      </c>
      <c r="D1109" s="177">
        <v>1</v>
      </c>
      <c r="E1109" s="177">
        <v>4</v>
      </c>
      <c r="F1109" s="177" t="s">
        <v>135</v>
      </c>
      <c r="G1109" s="177" t="s">
        <v>142</v>
      </c>
      <c r="H1109" s="177" t="s">
        <v>142</v>
      </c>
    </row>
    <row r="1110" spans="1:8" x14ac:dyDescent="0.2">
      <c r="A1110" s="177" t="s">
        <v>175</v>
      </c>
      <c r="B1110" s="177" t="s">
        <v>908</v>
      </c>
      <c r="C1110" s="177" t="s">
        <v>260</v>
      </c>
      <c r="D1110" s="177">
        <v>2</v>
      </c>
      <c r="E1110" s="177">
        <v>4</v>
      </c>
      <c r="F1110" s="177" t="s">
        <v>135</v>
      </c>
      <c r="G1110" s="177" t="s">
        <v>142</v>
      </c>
      <c r="H1110" s="177" t="s">
        <v>142</v>
      </c>
    </row>
    <row r="1111" spans="1:8" x14ac:dyDescent="0.2">
      <c r="A1111" s="177" t="s">
        <v>175</v>
      </c>
      <c r="B1111" s="177" t="s">
        <v>908</v>
      </c>
      <c r="C1111" s="177" t="s">
        <v>650</v>
      </c>
      <c r="D1111" s="177">
        <v>2</v>
      </c>
      <c r="E1111" s="177">
        <v>4</v>
      </c>
      <c r="F1111" s="177" t="s">
        <v>135</v>
      </c>
      <c r="G1111" s="177" t="s">
        <v>142</v>
      </c>
      <c r="H1111" s="177" t="s">
        <v>142</v>
      </c>
    </row>
    <row r="1112" spans="1:8" x14ac:dyDescent="0.2">
      <c r="A1112" s="177" t="s">
        <v>175</v>
      </c>
      <c r="B1112" s="177" t="s">
        <v>908</v>
      </c>
      <c r="C1112" s="177" t="s">
        <v>651</v>
      </c>
      <c r="D1112" s="177">
        <v>2</v>
      </c>
      <c r="E1112" s="177">
        <v>4</v>
      </c>
      <c r="F1112" s="177" t="s">
        <v>135</v>
      </c>
      <c r="G1112" s="177" t="s">
        <v>142</v>
      </c>
      <c r="H1112" s="177" t="s">
        <v>142</v>
      </c>
    </row>
    <row r="1113" spans="1:8" x14ac:dyDescent="0.2">
      <c r="A1113" s="177" t="s">
        <v>175</v>
      </c>
      <c r="B1113" s="177" t="s">
        <v>908</v>
      </c>
      <c r="C1113" s="177" t="s">
        <v>793</v>
      </c>
      <c r="D1113" s="177">
        <v>2</v>
      </c>
      <c r="E1113" s="177">
        <v>4</v>
      </c>
      <c r="F1113" s="177" t="s">
        <v>135</v>
      </c>
      <c r="G1113" s="177" t="s">
        <v>142</v>
      </c>
      <c r="H1113" s="177" t="s">
        <v>142</v>
      </c>
    </row>
    <row r="1114" spans="1:8" x14ac:dyDescent="0.2">
      <c r="A1114" s="177" t="s">
        <v>175</v>
      </c>
      <c r="B1114" s="177" t="s">
        <v>908</v>
      </c>
      <c r="C1114" s="177" t="s">
        <v>963</v>
      </c>
      <c r="D1114" s="177">
        <v>2</v>
      </c>
      <c r="E1114" s="177">
        <v>4</v>
      </c>
      <c r="F1114" s="177" t="s">
        <v>135</v>
      </c>
      <c r="G1114" s="177" t="s">
        <v>142</v>
      </c>
      <c r="H1114" s="177" t="s">
        <v>142</v>
      </c>
    </row>
    <row r="1115" spans="1:8" x14ac:dyDescent="0.2">
      <c r="A1115" s="177" t="s">
        <v>175</v>
      </c>
      <c r="B1115" s="177" t="s">
        <v>908</v>
      </c>
      <c r="C1115" s="177" t="s">
        <v>751</v>
      </c>
      <c r="D1115" s="177">
        <v>1</v>
      </c>
      <c r="E1115" s="177">
        <v>4</v>
      </c>
      <c r="F1115" s="177" t="s">
        <v>135</v>
      </c>
      <c r="G1115" s="177" t="s">
        <v>142</v>
      </c>
      <c r="H1115" s="177" t="s">
        <v>142</v>
      </c>
    </row>
    <row r="1116" spans="1:8" x14ac:dyDescent="0.2">
      <c r="A1116" s="177" t="s">
        <v>177</v>
      </c>
      <c r="B1116" s="177" t="s">
        <v>964</v>
      </c>
      <c r="C1116" s="177" t="s">
        <v>965</v>
      </c>
      <c r="D1116" s="177">
        <v>3</v>
      </c>
      <c r="E1116" s="177">
        <v>2</v>
      </c>
      <c r="F1116" s="177" t="s">
        <v>135</v>
      </c>
      <c r="G1116" s="177" t="s">
        <v>141</v>
      </c>
      <c r="H1116" s="177" t="s">
        <v>142</v>
      </c>
    </row>
    <row r="1117" spans="1:8" x14ac:dyDescent="0.2">
      <c r="A1117" s="177" t="s">
        <v>177</v>
      </c>
      <c r="B1117" s="177" t="s">
        <v>964</v>
      </c>
      <c r="C1117" s="177" t="s">
        <v>753</v>
      </c>
      <c r="D1117" s="177">
        <v>3</v>
      </c>
      <c r="E1117" s="177">
        <v>2</v>
      </c>
      <c r="F1117" s="177" t="s">
        <v>135</v>
      </c>
      <c r="G1117" s="177" t="s">
        <v>141</v>
      </c>
      <c r="H1117" s="177" t="s">
        <v>142</v>
      </c>
    </row>
    <row r="1118" spans="1:8" x14ac:dyDescent="0.2">
      <c r="A1118" s="177" t="s">
        <v>177</v>
      </c>
      <c r="B1118" s="177" t="s">
        <v>964</v>
      </c>
      <c r="C1118" s="177" t="s">
        <v>966</v>
      </c>
      <c r="D1118" s="177">
        <v>3</v>
      </c>
      <c r="E1118" s="177">
        <v>2</v>
      </c>
      <c r="F1118" s="177" t="s">
        <v>135</v>
      </c>
      <c r="G1118" s="177" t="s">
        <v>141</v>
      </c>
      <c r="H1118" s="177" t="s">
        <v>142</v>
      </c>
    </row>
    <row r="1119" spans="1:8" x14ac:dyDescent="0.2">
      <c r="A1119" s="177" t="s">
        <v>177</v>
      </c>
      <c r="B1119" s="177" t="s">
        <v>964</v>
      </c>
      <c r="C1119" s="177" t="s">
        <v>967</v>
      </c>
      <c r="D1119" s="177">
        <v>3</v>
      </c>
      <c r="E1119" s="177">
        <v>2</v>
      </c>
      <c r="F1119" s="177" t="s">
        <v>135</v>
      </c>
      <c r="G1119" s="177" t="s">
        <v>141</v>
      </c>
      <c r="H1119" s="177" t="s">
        <v>142</v>
      </c>
    </row>
    <row r="1120" spans="1:8" x14ac:dyDescent="0.2">
      <c r="A1120" s="177" t="s">
        <v>177</v>
      </c>
      <c r="B1120" s="177" t="s">
        <v>964</v>
      </c>
      <c r="C1120" s="177" t="s">
        <v>968</v>
      </c>
      <c r="D1120" s="177">
        <v>3</v>
      </c>
      <c r="E1120" s="177">
        <v>2</v>
      </c>
      <c r="F1120" s="177" t="s">
        <v>135</v>
      </c>
      <c r="G1120" s="177" t="s">
        <v>141</v>
      </c>
      <c r="H1120" s="177" t="s">
        <v>142</v>
      </c>
    </row>
    <row r="1121" spans="1:8" x14ac:dyDescent="0.2">
      <c r="A1121" s="177" t="s">
        <v>177</v>
      </c>
      <c r="B1121" s="177" t="s">
        <v>964</v>
      </c>
      <c r="C1121" s="177" t="s">
        <v>969</v>
      </c>
      <c r="D1121" s="177">
        <v>3</v>
      </c>
      <c r="E1121" s="177">
        <v>2</v>
      </c>
      <c r="F1121" s="177" t="s">
        <v>135</v>
      </c>
      <c r="G1121" s="177" t="s">
        <v>141</v>
      </c>
      <c r="H1121" s="177" t="s">
        <v>142</v>
      </c>
    </row>
    <row r="1122" spans="1:8" x14ac:dyDescent="0.2">
      <c r="A1122" s="177" t="s">
        <v>177</v>
      </c>
      <c r="B1122" s="177" t="s">
        <v>964</v>
      </c>
      <c r="C1122" s="177" t="s">
        <v>970</v>
      </c>
      <c r="D1122" s="177">
        <v>3</v>
      </c>
      <c r="E1122" s="177">
        <v>3</v>
      </c>
      <c r="F1122" s="177" t="s">
        <v>135</v>
      </c>
      <c r="G1122" s="177" t="s">
        <v>141</v>
      </c>
      <c r="H1122" s="177" t="s">
        <v>142</v>
      </c>
    </row>
    <row r="1123" spans="1:8" x14ac:dyDescent="0.2">
      <c r="A1123" s="177" t="s">
        <v>177</v>
      </c>
      <c r="B1123" s="177" t="s">
        <v>964</v>
      </c>
      <c r="C1123" s="177" t="s">
        <v>971</v>
      </c>
      <c r="D1123" s="177">
        <v>3</v>
      </c>
      <c r="E1123" s="177">
        <v>3</v>
      </c>
      <c r="F1123" s="177" t="s">
        <v>135</v>
      </c>
      <c r="G1123" s="177" t="s">
        <v>141</v>
      </c>
      <c r="H1123" s="177" t="s">
        <v>142</v>
      </c>
    </row>
    <row r="1124" spans="1:8" x14ac:dyDescent="0.2">
      <c r="A1124" s="177" t="s">
        <v>177</v>
      </c>
      <c r="B1124" s="177" t="s">
        <v>964</v>
      </c>
      <c r="C1124" s="177" t="s">
        <v>972</v>
      </c>
      <c r="D1124" s="177">
        <v>3</v>
      </c>
      <c r="E1124" s="177">
        <v>3</v>
      </c>
      <c r="F1124" s="177" t="s">
        <v>135</v>
      </c>
      <c r="G1124" s="177" t="s">
        <v>141</v>
      </c>
      <c r="H1124" s="177" t="s">
        <v>142</v>
      </c>
    </row>
    <row r="1125" spans="1:8" x14ac:dyDescent="0.2">
      <c r="A1125" s="177" t="s">
        <v>177</v>
      </c>
      <c r="B1125" s="177" t="s">
        <v>964</v>
      </c>
      <c r="C1125" s="177" t="s">
        <v>973</v>
      </c>
      <c r="D1125" s="177">
        <v>3</v>
      </c>
      <c r="E1125" s="177">
        <v>2</v>
      </c>
      <c r="F1125" s="177" t="s">
        <v>135</v>
      </c>
      <c r="G1125" s="177" t="s">
        <v>141</v>
      </c>
      <c r="H1125" s="177" t="s">
        <v>142</v>
      </c>
    </row>
    <row r="1126" spans="1:8" x14ac:dyDescent="0.2">
      <c r="A1126" s="177" t="s">
        <v>177</v>
      </c>
      <c r="B1126" s="177" t="s">
        <v>964</v>
      </c>
      <c r="C1126" s="177" t="s">
        <v>919</v>
      </c>
      <c r="D1126" s="177">
        <v>3</v>
      </c>
      <c r="E1126" s="177">
        <v>3</v>
      </c>
      <c r="F1126" s="177" t="s">
        <v>135</v>
      </c>
      <c r="G1126" s="177" t="s">
        <v>141</v>
      </c>
      <c r="H1126" s="177" t="s">
        <v>142</v>
      </c>
    </row>
    <row r="1127" spans="1:8" x14ac:dyDescent="0.2">
      <c r="A1127" s="177" t="s">
        <v>177</v>
      </c>
      <c r="B1127" s="177" t="s">
        <v>964</v>
      </c>
      <c r="C1127" s="177" t="s">
        <v>974</v>
      </c>
      <c r="D1127" s="177">
        <v>3</v>
      </c>
      <c r="E1127" s="177">
        <v>2</v>
      </c>
      <c r="F1127" s="177" t="s">
        <v>135</v>
      </c>
      <c r="G1127" s="177" t="s">
        <v>141</v>
      </c>
      <c r="H1127" s="177" t="s">
        <v>142</v>
      </c>
    </row>
    <row r="1128" spans="1:8" x14ac:dyDescent="0.2">
      <c r="A1128" s="177" t="s">
        <v>177</v>
      </c>
      <c r="B1128" s="177" t="s">
        <v>964</v>
      </c>
      <c r="C1128" s="177" t="s">
        <v>975</v>
      </c>
      <c r="D1128" s="177">
        <v>3</v>
      </c>
      <c r="E1128" s="177">
        <v>3</v>
      </c>
      <c r="F1128" s="177" t="s">
        <v>135</v>
      </c>
      <c r="G1128" s="177" t="s">
        <v>141</v>
      </c>
      <c r="H1128" s="177" t="s">
        <v>142</v>
      </c>
    </row>
    <row r="1129" spans="1:8" x14ac:dyDescent="0.2">
      <c r="A1129" s="177" t="s">
        <v>177</v>
      </c>
      <c r="B1129" s="177" t="s">
        <v>964</v>
      </c>
      <c r="C1129" s="177" t="s">
        <v>976</v>
      </c>
      <c r="D1129" s="177">
        <v>3</v>
      </c>
      <c r="E1129" s="177">
        <v>3</v>
      </c>
      <c r="F1129" s="177" t="s">
        <v>135</v>
      </c>
      <c r="G1129" s="177" t="s">
        <v>141</v>
      </c>
      <c r="H1129" s="177" t="s">
        <v>142</v>
      </c>
    </row>
    <row r="1130" spans="1:8" x14ac:dyDescent="0.2">
      <c r="A1130" s="177" t="s">
        <v>177</v>
      </c>
      <c r="B1130" s="177" t="s">
        <v>964</v>
      </c>
      <c r="C1130" s="177" t="s">
        <v>977</v>
      </c>
      <c r="D1130" s="177">
        <v>3</v>
      </c>
      <c r="E1130" s="177">
        <v>3</v>
      </c>
      <c r="F1130" s="177" t="s">
        <v>135</v>
      </c>
      <c r="G1130" s="177" t="s">
        <v>141</v>
      </c>
      <c r="H1130" s="177" t="s">
        <v>142</v>
      </c>
    </row>
    <row r="1131" spans="1:8" x14ac:dyDescent="0.2">
      <c r="A1131" s="177" t="s">
        <v>177</v>
      </c>
      <c r="B1131" s="177" t="s">
        <v>964</v>
      </c>
      <c r="C1131" s="177" t="s">
        <v>507</v>
      </c>
      <c r="D1131" s="177">
        <v>3</v>
      </c>
      <c r="E1131" s="177">
        <v>3</v>
      </c>
      <c r="F1131" s="177" t="s">
        <v>135</v>
      </c>
      <c r="G1131" s="177" t="s">
        <v>141</v>
      </c>
      <c r="H1131" s="177" t="s">
        <v>142</v>
      </c>
    </row>
    <row r="1132" spans="1:8" x14ac:dyDescent="0.2">
      <c r="A1132" s="177" t="s">
        <v>177</v>
      </c>
      <c r="B1132" s="177" t="s">
        <v>964</v>
      </c>
      <c r="C1132" s="177" t="s">
        <v>978</v>
      </c>
      <c r="D1132" s="177">
        <v>3</v>
      </c>
      <c r="E1132" s="177">
        <v>2</v>
      </c>
      <c r="F1132" s="177" t="s">
        <v>135</v>
      </c>
      <c r="G1132" s="177" t="s">
        <v>141</v>
      </c>
      <c r="H1132" s="177" t="s">
        <v>142</v>
      </c>
    </row>
    <row r="1133" spans="1:8" x14ac:dyDescent="0.2">
      <c r="A1133" s="177" t="s">
        <v>177</v>
      </c>
      <c r="B1133" s="177" t="s">
        <v>964</v>
      </c>
      <c r="C1133" s="177" t="s">
        <v>979</v>
      </c>
      <c r="D1133" s="177">
        <v>3</v>
      </c>
      <c r="E1133" s="177">
        <v>3</v>
      </c>
      <c r="F1133" s="177" t="s">
        <v>135</v>
      </c>
      <c r="G1133" s="177" t="s">
        <v>142</v>
      </c>
      <c r="H1133" s="177" t="s">
        <v>142</v>
      </c>
    </row>
    <row r="1134" spans="1:8" x14ac:dyDescent="0.2">
      <c r="A1134" s="177" t="s">
        <v>177</v>
      </c>
      <c r="B1134" s="177" t="s">
        <v>964</v>
      </c>
      <c r="C1134" s="177" t="s">
        <v>980</v>
      </c>
      <c r="D1134" s="177">
        <v>3</v>
      </c>
      <c r="E1134" s="177">
        <v>2</v>
      </c>
      <c r="F1134" s="177" t="s">
        <v>135</v>
      </c>
      <c r="G1134" s="177" t="s">
        <v>141</v>
      </c>
      <c r="H1134" s="177" t="s">
        <v>142</v>
      </c>
    </row>
    <row r="1135" spans="1:8" x14ac:dyDescent="0.2">
      <c r="A1135" s="177" t="s">
        <v>177</v>
      </c>
      <c r="B1135" s="177" t="s">
        <v>964</v>
      </c>
      <c r="C1135" s="177" t="s">
        <v>981</v>
      </c>
      <c r="D1135" s="177">
        <v>3</v>
      </c>
      <c r="E1135" s="177">
        <v>2</v>
      </c>
      <c r="F1135" s="177" t="s">
        <v>135</v>
      </c>
      <c r="G1135" s="177" t="s">
        <v>141</v>
      </c>
      <c r="H1135" s="177" t="s">
        <v>142</v>
      </c>
    </row>
    <row r="1136" spans="1:8" x14ac:dyDescent="0.2">
      <c r="A1136" s="177" t="s">
        <v>177</v>
      </c>
      <c r="B1136" s="177" t="s">
        <v>964</v>
      </c>
      <c r="C1136" s="177" t="s">
        <v>198</v>
      </c>
      <c r="D1136" s="177">
        <v>3</v>
      </c>
      <c r="E1136" s="177">
        <v>3</v>
      </c>
      <c r="F1136" s="177" t="s">
        <v>135</v>
      </c>
      <c r="G1136" s="177" t="s">
        <v>141</v>
      </c>
      <c r="H1136" s="177" t="s">
        <v>142</v>
      </c>
    </row>
    <row r="1137" spans="1:8" x14ac:dyDescent="0.2">
      <c r="A1137" s="177" t="s">
        <v>177</v>
      </c>
      <c r="B1137" s="177" t="s">
        <v>964</v>
      </c>
      <c r="C1137" s="177" t="s">
        <v>332</v>
      </c>
      <c r="D1137" s="177">
        <v>3</v>
      </c>
      <c r="E1137" s="177">
        <v>3</v>
      </c>
      <c r="F1137" s="177" t="s">
        <v>135</v>
      </c>
      <c r="G1137" s="177" t="s">
        <v>141</v>
      </c>
      <c r="H1137" s="177" t="s">
        <v>142</v>
      </c>
    </row>
    <row r="1138" spans="1:8" x14ac:dyDescent="0.2">
      <c r="A1138" s="177" t="s">
        <v>177</v>
      </c>
      <c r="B1138" s="177" t="s">
        <v>964</v>
      </c>
      <c r="C1138" s="177" t="s">
        <v>982</v>
      </c>
      <c r="D1138" s="177">
        <v>3</v>
      </c>
      <c r="E1138" s="177">
        <v>2</v>
      </c>
      <c r="F1138" s="177" t="s">
        <v>135</v>
      </c>
      <c r="G1138" s="177" t="s">
        <v>141</v>
      </c>
      <c r="H1138" s="177" t="s">
        <v>142</v>
      </c>
    </row>
    <row r="1139" spans="1:8" x14ac:dyDescent="0.2">
      <c r="A1139" s="177" t="s">
        <v>177</v>
      </c>
      <c r="B1139" s="177" t="s">
        <v>964</v>
      </c>
      <c r="C1139" s="177" t="s">
        <v>983</v>
      </c>
      <c r="D1139" s="177">
        <v>3</v>
      </c>
      <c r="E1139" s="177">
        <v>2</v>
      </c>
      <c r="F1139" s="177" t="s">
        <v>135</v>
      </c>
      <c r="G1139" s="177" t="s">
        <v>141</v>
      </c>
      <c r="H1139" s="177" t="s">
        <v>142</v>
      </c>
    </row>
    <row r="1140" spans="1:8" x14ac:dyDescent="0.2">
      <c r="A1140" s="177" t="s">
        <v>177</v>
      </c>
      <c r="B1140" s="177" t="s">
        <v>964</v>
      </c>
      <c r="C1140" s="177" t="s">
        <v>210</v>
      </c>
      <c r="D1140" s="177">
        <v>3</v>
      </c>
      <c r="E1140" s="177">
        <v>3</v>
      </c>
      <c r="F1140" s="177" t="s">
        <v>135</v>
      </c>
      <c r="G1140" s="177" t="s">
        <v>141</v>
      </c>
      <c r="H1140" s="177" t="s">
        <v>142</v>
      </c>
    </row>
    <row r="1141" spans="1:8" x14ac:dyDescent="0.2">
      <c r="A1141" s="177" t="s">
        <v>177</v>
      </c>
      <c r="B1141" s="177" t="s">
        <v>964</v>
      </c>
      <c r="C1141" s="177" t="s">
        <v>212</v>
      </c>
      <c r="D1141" s="177">
        <v>3</v>
      </c>
      <c r="E1141" s="177">
        <v>2</v>
      </c>
      <c r="F1141" s="177" t="s">
        <v>135</v>
      </c>
      <c r="G1141" s="177" t="s">
        <v>141</v>
      </c>
      <c r="H1141" s="177" t="s">
        <v>142</v>
      </c>
    </row>
    <row r="1142" spans="1:8" x14ac:dyDescent="0.2">
      <c r="A1142" s="177" t="s">
        <v>177</v>
      </c>
      <c r="B1142" s="177" t="s">
        <v>964</v>
      </c>
      <c r="C1142" s="177" t="s">
        <v>984</v>
      </c>
      <c r="D1142" s="177">
        <v>3</v>
      </c>
      <c r="E1142" s="177">
        <v>2</v>
      </c>
      <c r="F1142" s="177" t="s">
        <v>135</v>
      </c>
      <c r="G1142" s="177" t="s">
        <v>141</v>
      </c>
      <c r="H1142" s="177" t="s">
        <v>142</v>
      </c>
    </row>
    <row r="1143" spans="1:8" x14ac:dyDescent="0.2">
      <c r="A1143" s="177" t="s">
        <v>177</v>
      </c>
      <c r="B1143" s="177" t="s">
        <v>964</v>
      </c>
      <c r="C1143" s="177" t="s">
        <v>724</v>
      </c>
      <c r="D1143" s="177">
        <v>3</v>
      </c>
      <c r="E1143" s="177">
        <v>3</v>
      </c>
      <c r="F1143" s="177" t="s">
        <v>135</v>
      </c>
      <c r="G1143" s="177" t="s">
        <v>141</v>
      </c>
      <c r="H1143" s="177" t="s">
        <v>142</v>
      </c>
    </row>
    <row r="1144" spans="1:8" x14ac:dyDescent="0.2">
      <c r="A1144" s="177" t="s">
        <v>177</v>
      </c>
      <c r="B1144" s="177" t="s">
        <v>964</v>
      </c>
      <c r="C1144" s="177" t="s">
        <v>339</v>
      </c>
      <c r="D1144" s="177">
        <v>3</v>
      </c>
      <c r="E1144" s="177">
        <v>2</v>
      </c>
      <c r="F1144" s="177" t="s">
        <v>135</v>
      </c>
      <c r="G1144" s="177" t="s">
        <v>141</v>
      </c>
      <c r="H1144" s="177" t="s">
        <v>142</v>
      </c>
    </row>
    <row r="1145" spans="1:8" x14ac:dyDescent="0.2">
      <c r="A1145" s="177" t="s">
        <v>177</v>
      </c>
      <c r="B1145" s="177" t="s">
        <v>964</v>
      </c>
      <c r="C1145" s="177" t="s">
        <v>985</v>
      </c>
      <c r="D1145" s="177">
        <v>3</v>
      </c>
      <c r="E1145" s="177">
        <v>2</v>
      </c>
      <c r="F1145" s="177" t="s">
        <v>135</v>
      </c>
      <c r="G1145" s="177" t="s">
        <v>141</v>
      </c>
      <c r="H1145" s="177" t="s">
        <v>142</v>
      </c>
    </row>
    <row r="1146" spans="1:8" x14ac:dyDescent="0.2">
      <c r="A1146" s="177" t="s">
        <v>177</v>
      </c>
      <c r="B1146" s="177" t="s">
        <v>964</v>
      </c>
      <c r="C1146" s="177" t="s">
        <v>340</v>
      </c>
      <c r="D1146" s="177">
        <v>3</v>
      </c>
      <c r="E1146" s="177">
        <v>3</v>
      </c>
      <c r="F1146" s="177" t="s">
        <v>135</v>
      </c>
      <c r="G1146" s="177" t="s">
        <v>141</v>
      </c>
      <c r="H1146" s="177" t="s">
        <v>142</v>
      </c>
    </row>
    <row r="1147" spans="1:8" x14ac:dyDescent="0.2">
      <c r="A1147" s="177" t="s">
        <v>177</v>
      </c>
      <c r="B1147" s="177" t="s">
        <v>964</v>
      </c>
      <c r="C1147" s="177" t="s">
        <v>725</v>
      </c>
      <c r="D1147" s="177">
        <v>3</v>
      </c>
      <c r="E1147" s="177">
        <v>2</v>
      </c>
      <c r="F1147" s="177" t="s">
        <v>135</v>
      </c>
      <c r="G1147" s="177" t="s">
        <v>141</v>
      </c>
      <c r="H1147" s="177" t="s">
        <v>142</v>
      </c>
    </row>
    <row r="1148" spans="1:8" x14ac:dyDescent="0.2">
      <c r="A1148" s="177" t="s">
        <v>177</v>
      </c>
      <c r="B1148" s="177" t="s">
        <v>964</v>
      </c>
      <c r="C1148" s="177" t="s">
        <v>228</v>
      </c>
      <c r="D1148" s="177">
        <v>3</v>
      </c>
      <c r="E1148" s="177">
        <v>3</v>
      </c>
      <c r="F1148" s="177" t="s">
        <v>135</v>
      </c>
      <c r="G1148" s="177" t="s">
        <v>141</v>
      </c>
      <c r="H1148" s="177" t="s">
        <v>142</v>
      </c>
    </row>
    <row r="1149" spans="1:8" x14ac:dyDescent="0.2">
      <c r="A1149" s="177" t="s">
        <v>177</v>
      </c>
      <c r="B1149" s="177" t="s">
        <v>964</v>
      </c>
      <c r="C1149" s="177" t="s">
        <v>986</v>
      </c>
      <c r="D1149" s="177">
        <v>3</v>
      </c>
      <c r="E1149" s="177">
        <v>3</v>
      </c>
      <c r="F1149" s="177" t="s">
        <v>135</v>
      </c>
      <c r="G1149" s="177" t="s">
        <v>142</v>
      </c>
      <c r="H1149" s="177" t="s">
        <v>142</v>
      </c>
    </row>
    <row r="1150" spans="1:8" x14ac:dyDescent="0.2">
      <c r="A1150" s="177" t="s">
        <v>177</v>
      </c>
      <c r="B1150" s="177" t="s">
        <v>964</v>
      </c>
      <c r="C1150" s="177" t="s">
        <v>987</v>
      </c>
      <c r="D1150" s="177">
        <v>3</v>
      </c>
      <c r="E1150" s="177">
        <v>3</v>
      </c>
      <c r="F1150" s="177" t="s">
        <v>135</v>
      </c>
      <c r="G1150" s="177" t="s">
        <v>141</v>
      </c>
      <c r="H1150" s="177" t="s">
        <v>142</v>
      </c>
    </row>
    <row r="1151" spans="1:8" x14ac:dyDescent="0.2">
      <c r="A1151" s="177" t="s">
        <v>177</v>
      </c>
      <c r="B1151" s="177" t="s">
        <v>964</v>
      </c>
      <c r="C1151" s="177" t="s">
        <v>988</v>
      </c>
      <c r="D1151" s="177">
        <v>3</v>
      </c>
      <c r="E1151" s="177">
        <v>2</v>
      </c>
      <c r="F1151" s="177" t="s">
        <v>135</v>
      </c>
      <c r="G1151" s="177" t="s">
        <v>141</v>
      </c>
      <c r="H1151" s="177" t="s">
        <v>142</v>
      </c>
    </row>
    <row r="1152" spans="1:8" x14ac:dyDescent="0.2">
      <c r="A1152" s="177" t="s">
        <v>177</v>
      </c>
      <c r="B1152" s="177" t="s">
        <v>964</v>
      </c>
      <c r="C1152" s="177" t="s">
        <v>348</v>
      </c>
      <c r="D1152" s="177">
        <v>3</v>
      </c>
      <c r="E1152" s="177">
        <v>3</v>
      </c>
      <c r="F1152" s="177" t="s">
        <v>135</v>
      </c>
      <c r="G1152" s="177" t="s">
        <v>141</v>
      </c>
      <c r="H1152" s="177" t="s">
        <v>142</v>
      </c>
    </row>
    <row r="1153" spans="1:8" x14ac:dyDescent="0.2">
      <c r="A1153" s="177" t="s">
        <v>177</v>
      </c>
      <c r="B1153" s="177" t="s">
        <v>964</v>
      </c>
      <c r="C1153" s="177" t="s">
        <v>989</v>
      </c>
      <c r="D1153" s="177">
        <v>3</v>
      </c>
      <c r="E1153" s="177">
        <v>2</v>
      </c>
      <c r="F1153" s="177" t="s">
        <v>135</v>
      </c>
      <c r="G1153" s="177" t="s">
        <v>141</v>
      </c>
      <c r="H1153" s="177" t="s">
        <v>142</v>
      </c>
    </row>
    <row r="1154" spans="1:8" x14ac:dyDescent="0.2">
      <c r="A1154" s="177" t="s">
        <v>177</v>
      </c>
      <c r="B1154" s="177" t="s">
        <v>964</v>
      </c>
      <c r="C1154" s="177" t="s">
        <v>990</v>
      </c>
      <c r="D1154" s="177">
        <v>3</v>
      </c>
      <c r="E1154" s="177">
        <v>2</v>
      </c>
      <c r="F1154" s="177" t="s">
        <v>135</v>
      </c>
      <c r="G1154" s="177" t="s">
        <v>141</v>
      </c>
      <c r="H1154" s="177" t="s">
        <v>142</v>
      </c>
    </row>
    <row r="1155" spans="1:8" x14ac:dyDescent="0.2">
      <c r="A1155" s="177" t="s">
        <v>177</v>
      </c>
      <c r="B1155" s="177" t="s">
        <v>964</v>
      </c>
      <c r="C1155" s="177" t="s">
        <v>991</v>
      </c>
      <c r="D1155" s="177">
        <v>3</v>
      </c>
      <c r="E1155" s="177">
        <v>2</v>
      </c>
      <c r="F1155" s="177" t="s">
        <v>135</v>
      </c>
      <c r="G1155" s="177" t="s">
        <v>141</v>
      </c>
      <c r="H1155" s="177" t="s">
        <v>142</v>
      </c>
    </row>
    <row r="1156" spans="1:8" x14ac:dyDescent="0.2">
      <c r="A1156" s="177" t="s">
        <v>177</v>
      </c>
      <c r="B1156" s="177" t="s">
        <v>964</v>
      </c>
      <c r="C1156" s="177" t="s">
        <v>992</v>
      </c>
      <c r="D1156" s="177">
        <v>3</v>
      </c>
      <c r="E1156" s="177">
        <v>3</v>
      </c>
      <c r="F1156" s="177" t="s">
        <v>135</v>
      </c>
      <c r="G1156" s="177" t="s">
        <v>141</v>
      </c>
      <c r="H1156" s="177" t="s">
        <v>142</v>
      </c>
    </row>
    <row r="1157" spans="1:8" x14ac:dyDescent="0.2">
      <c r="A1157" s="177" t="s">
        <v>177</v>
      </c>
      <c r="B1157" s="177" t="s">
        <v>964</v>
      </c>
      <c r="C1157" s="177" t="s">
        <v>738</v>
      </c>
      <c r="D1157" s="177">
        <v>3</v>
      </c>
      <c r="E1157" s="177">
        <v>3</v>
      </c>
      <c r="F1157" s="177" t="s">
        <v>135</v>
      </c>
      <c r="G1157" s="177" t="s">
        <v>141</v>
      </c>
      <c r="H1157" s="177" t="s">
        <v>142</v>
      </c>
    </row>
    <row r="1158" spans="1:8" x14ac:dyDescent="0.2">
      <c r="A1158" s="177" t="s">
        <v>177</v>
      </c>
      <c r="B1158" s="177" t="s">
        <v>964</v>
      </c>
      <c r="C1158" s="177" t="s">
        <v>993</v>
      </c>
      <c r="D1158" s="177">
        <v>3</v>
      </c>
      <c r="E1158" s="177">
        <v>3</v>
      </c>
      <c r="F1158" s="177" t="s">
        <v>135</v>
      </c>
      <c r="G1158" s="177" t="s">
        <v>141</v>
      </c>
      <c r="H1158" s="177" t="s">
        <v>142</v>
      </c>
    </row>
    <row r="1159" spans="1:8" x14ac:dyDescent="0.2">
      <c r="A1159" s="177" t="s">
        <v>177</v>
      </c>
      <c r="B1159" s="177" t="s">
        <v>964</v>
      </c>
      <c r="C1159" s="177" t="s">
        <v>994</v>
      </c>
      <c r="D1159" s="177">
        <v>3</v>
      </c>
      <c r="E1159" s="177">
        <v>2</v>
      </c>
      <c r="F1159" s="177" t="s">
        <v>135</v>
      </c>
      <c r="G1159" s="177" t="s">
        <v>141</v>
      </c>
      <c r="H1159" s="177" t="s">
        <v>142</v>
      </c>
    </row>
    <row r="1160" spans="1:8" x14ac:dyDescent="0.2">
      <c r="A1160" s="177" t="s">
        <v>177</v>
      </c>
      <c r="B1160" s="177" t="s">
        <v>964</v>
      </c>
      <c r="C1160" s="177" t="s">
        <v>995</v>
      </c>
      <c r="D1160" s="177">
        <v>3</v>
      </c>
      <c r="E1160" s="177">
        <v>2</v>
      </c>
      <c r="F1160" s="177" t="s">
        <v>135</v>
      </c>
      <c r="G1160" s="177" t="s">
        <v>141</v>
      </c>
      <c r="H1160" s="177" t="s">
        <v>142</v>
      </c>
    </row>
    <row r="1161" spans="1:8" x14ac:dyDescent="0.2">
      <c r="A1161" s="177" t="s">
        <v>177</v>
      </c>
      <c r="B1161" s="177" t="s">
        <v>964</v>
      </c>
      <c r="C1161" s="177" t="s">
        <v>996</v>
      </c>
      <c r="D1161" s="177">
        <v>3</v>
      </c>
      <c r="E1161" s="177">
        <v>2</v>
      </c>
      <c r="F1161" s="177" t="s">
        <v>135</v>
      </c>
      <c r="G1161" s="177" t="s">
        <v>141</v>
      </c>
      <c r="H1161" s="177" t="s">
        <v>142</v>
      </c>
    </row>
    <row r="1162" spans="1:8" x14ac:dyDescent="0.2">
      <c r="A1162" s="177" t="s">
        <v>177</v>
      </c>
      <c r="B1162" s="177" t="s">
        <v>964</v>
      </c>
      <c r="C1162" s="177" t="s">
        <v>997</v>
      </c>
      <c r="D1162" s="177">
        <v>3</v>
      </c>
      <c r="E1162" s="177">
        <v>2</v>
      </c>
      <c r="F1162" s="177" t="s">
        <v>135</v>
      </c>
      <c r="G1162" s="177" t="s">
        <v>141</v>
      </c>
      <c r="H1162" s="177" t="s">
        <v>142</v>
      </c>
    </row>
    <row r="1163" spans="1:8" x14ac:dyDescent="0.2">
      <c r="A1163" s="177" t="s">
        <v>177</v>
      </c>
      <c r="B1163" s="177" t="s">
        <v>964</v>
      </c>
      <c r="C1163" s="177" t="s">
        <v>998</v>
      </c>
      <c r="D1163" s="177">
        <v>3</v>
      </c>
      <c r="E1163" s="177">
        <v>2</v>
      </c>
      <c r="F1163" s="177" t="s">
        <v>135</v>
      </c>
      <c r="G1163" s="177" t="s">
        <v>141</v>
      </c>
      <c r="H1163" s="177" t="s">
        <v>142</v>
      </c>
    </row>
    <row r="1164" spans="1:8" x14ac:dyDescent="0.2">
      <c r="A1164" s="177" t="s">
        <v>177</v>
      </c>
      <c r="B1164" s="177" t="s">
        <v>964</v>
      </c>
      <c r="C1164" s="177" t="s">
        <v>999</v>
      </c>
      <c r="D1164" s="177">
        <v>3</v>
      </c>
      <c r="E1164" s="177">
        <v>2</v>
      </c>
      <c r="F1164" s="177" t="s">
        <v>135</v>
      </c>
      <c r="G1164" s="177" t="s">
        <v>141</v>
      </c>
      <c r="H1164" s="177" t="s">
        <v>142</v>
      </c>
    </row>
    <row r="1165" spans="1:8" x14ac:dyDescent="0.2">
      <c r="A1165" s="177" t="s">
        <v>177</v>
      </c>
      <c r="B1165" s="177" t="s">
        <v>964</v>
      </c>
      <c r="C1165" s="177" t="s">
        <v>1000</v>
      </c>
      <c r="D1165" s="177">
        <v>3</v>
      </c>
      <c r="E1165" s="177">
        <v>2</v>
      </c>
      <c r="F1165" s="177" t="s">
        <v>135</v>
      </c>
      <c r="G1165" s="177" t="s">
        <v>141</v>
      </c>
      <c r="H1165" s="177" t="s">
        <v>142</v>
      </c>
    </row>
    <row r="1166" spans="1:8" x14ac:dyDescent="0.2">
      <c r="A1166" s="177" t="s">
        <v>177</v>
      </c>
      <c r="B1166" s="177" t="s">
        <v>964</v>
      </c>
      <c r="C1166" s="177" t="s">
        <v>1001</v>
      </c>
      <c r="D1166" s="177">
        <v>3</v>
      </c>
      <c r="E1166" s="177">
        <v>2</v>
      </c>
      <c r="F1166" s="177" t="s">
        <v>135</v>
      </c>
      <c r="G1166" s="177" t="s">
        <v>141</v>
      </c>
      <c r="H1166" s="177" t="s">
        <v>142</v>
      </c>
    </row>
    <row r="1167" spans="1:8" x14ac:dyDescent="0.2">
      <c r="A1167" s="177" t="s">
        <v>177</v>
      </c>
      <c r="B1167" s="177" t="s">
        <v>964</v>
      </c>
      <c r="C1167" s="177" t="s">
        <v>1002</v>
      </c>
      <c r="D1167" s="177">
        <v>3</v>
      </c>
      <c r="E1167" s="177">
        <v>2</v>
      </c>
      <c r="F1167" s="177" t="s">
        <v>135</v>
      </c>
      <c r="G1167" s="177" t="s">
        <v>141</v>
      </c>
      <c r="H1167" s="177" t="s">
        <v>142</v>
      </c>
    </row>
    <row r="1168" spans="1:8" x14ac:dyDescent="0.2">
      <c r="A1168" s="177" t="s">
        <v>177</v>
      </c>
      <c r="B1168" s="177" t="s">
        <v>964</v>
      </c>
      <c r="C1168" s="177" t="s">
        <v>1003</v>
      </c>
      <c r="D1168" s="177">
        <v>3</v>
      </c>
      <c r="E1168" s="177">
        <v>2</v>
      </c>
      <c r="F1168" s="177" t="s">
        <v>135</v>
      </c>
      <c r="G1168" s="177" t="s">
        <v>141</v>
      </c>
      <c r="H1168" s="177" t="s">
        <v>142</v>
      </c>
    </row>
    <row r="1169" spans="1:8" x14ac:dyDescent="0.2">
      <c r="A1169" s="177" t="s">
        <v>177</v>
      </c>
      <c r="B1169" s="177" t="s">
        <v>964</v>
      </c>
      <c r="C1169" s="177" t="s">
        <v>1004</v>
      </c>
      <c r="D1169" s="177">
        <v>3</v>
      </c>
      <c r="E1169" s="177">
        <v>3</v>
      </c>
      <c r="F1169" s="177" t="s">
        <v>135</v>
      </c>
      <c r="G1169" s="177" t="s">
        <v>141</v>
      </c>
      <c r="H1169" s="177" t="s">
        <v>142</v>
      </c>
    </row>
    <row r="1170" spans="1:8" x14ac:dyDescent="0.2">
      <c r="A1170" s="177" t="s">
        <v>177</v>
      </c>
      <c r="B1170" s="177" t="s">
        <v>964</v>
      </c>
      <c r="C1170" s="177" t="s">
        <v>1005</v>
      </c>
      <c r="D1170" s="177">
        <v>3</v>
      </c>
      <c r="E1170" s="177">
        <v>2</v>
      </c>
      <c r="F1170" s="177" t="s">
        <v>135</v>
      </c>
      <c r="G1170" s="177" t="s">
        <v>141</v>
      </c>
      <c r="H1170" s="177" t="s">
        <v>142</v>
      </c>
    </row>
    <row r="1171" spans="1:8" x14ac:dyDescent="0.2">
      <c r="A1171" s="177" t="s">
        <v>177</v>
      </c>
      <c r="B1171" s="177" t="s">
        <v>964</v>
      </c>
      <c r="C1171" s="177" t="s">
        <v>363</v>
      </c>
      <c r="D1171" s="177">
        <v>3</v>
      </c>
      <c r="E1171" s="177">
        <v>3</v>
      </c>
      <c r="F1171" s="177" t="s">
        <v>135</v>
      </c>
      <c r="G1171" s="177" t="s">
        <v>141</v>
      </c>
      <c r="H1171" s="177" t="s">
        <v>142</v>
      </c>
    </row>
    <row r="1172" spans="1:8" x14ac:dyDescent="0.2">
      <c r="A1172" s="177" t="s">
        <v>177</v>
      </c>
      <c r="B1172" s="177" t="s">
        <v>964</v>
      </c>
      <c r="C1172" s="177" t="s">
        <v>745</v>
      </c>
      <c r="D1172" s="177">
        <v>3</v>
      </c>
      <c r="E1172" s="177">
        <v>2</v>
      </c>
      <c r="F1172" s="177" t="s">
        <v>135</v>
      </c>
      <c r="G1172" s="177" t="s">
        <v>141</v>
      </c>
      <c r="H1172" s="177" t="s">
        <v>142</v>
      </c>
    </row>
    <row r="1173" spans="1:8" x14ac:dyDescent="0.2">
      <c r="A1173" s="177" t="s">
        <v>177</v>
      </c>
      <c r="B1173" s="177" t="s">
        <v>964</v>
      </c>
      <c r="C1173" s="177" t="s">
        <v>1006</v>
      </c>
      <c r="D1173" s="177">
        <v>3</v>
      </c>
      <c r="E1173" s="177">
        <v>3</v>
      </c>
      <c r="F1173" s="177" t="s">
        <v>135</v>
      </c>
      <c r="G1173" s="177" t="s">
        <v>141</v>
      </c>
      <c r="H1173" s="177" t="s">
        <v>142</v>
      </c>
    </row>
    <row r="1174" spans="1:8" x14ac:dyDescent="0.2">
      <c r="A1174" s="177" t="s">
        <v>177</v>
      </c>
      <c r="B1174" s="177" t="s">
        <v>964</v>
      </c>
      <c r="C1174" s="177" t="s">
        <v>260</v>
      </c>
      <c r="D1174" s="177">
        <v>3</v>
      </c>
      <c r="E1174" s="177">
        <v>2</v>
      </c>
      <c r="F1174" s="177" t="s">
        <v>135</v>
      </c>
      <c r="G1174" s="177" t="s">
        <v>141</v>
      </c>
      <c r="H1174" s="177" t="s">
        <v>142</v>
      </c>
    </row>
    <row r="1175" spans="1:8" x14ac:dyDescent="0.2">
      <c r="A1175" s="177" t="s">
        <v>177</v>
      </c>
      <c r="B1175" s="177" t="s">
        <v>964</v>
      </c>
      <c r="C1175" s="177" t="s">
        <v>651</v>
      </c>
      <c r="D1175" s="177">
        <v>3</v>
      </c>
      <c r="E1175" s="177">
        <v>3</v>
      </c>
      <c r="F1175" s="177" t="s">
        <v>135</v>
      </c>
      <c r="G1175" s="177" t="s">
        <v>141</v>
      </c>
      <c r="H1175" s="177" t="s">
        <v>142</v>
      </c>
    </row>
    <row r="1176" spans="1:8" x14ac:dyDescent="0.2">
      <c r="A1176" s="177" t="s">
        <v>177</v>
      </c>
      <c r="B1176" s="177" t="s">
        <v>964</v>
      </c>
      <c r="C1176" s="177" t="s">
        <v>1007</v>
      </c>
      <c r="D1176" s="177">
        <v>3</v>
      </c>
      <c r="E1176" s="177">
        <v>2</v>
      </c>
      <c r="F1176" s="177" t="s">
        <v>135</v>
      </c>
      <c r="G1176" s="177" t="s">
        <v>141</v>
      </c>
      <c r="H1176" s="177" t="s">
        <v>142</v>
      </c>
    </row>
    <row r="1177" spans="1:8" x14ac:dyDescent="0.2">
      <c r="A1177" s="177" t="s">
        <v>177</v>
      </c>
      <c r="B1177" s="177" t="s">
        <v>964</v>
      </c>
      <c r="C1177" s="177" t="s">
        <v>1008</v>
      </c>
      <c r="D1177" s="177">
        <v>3</v>
      </c>
      <c r="E1177" s="177">
        <v>3</v>
      </c>
      <c r="F1177" s="177" t="s">
        <v>135</v>
      </c>
      <c r="G1177" s="177" t="s">
        <v>142</v>
      </c>
      <c r="H1177" s="177" t="s">
        <v>142</v>
      </c>
    </row>
    <row r="1178" spans="1:8" x14ac:dyDescent="0.2">
      <c r="A1178" s="177" t="s">
        <v>177</v>
      </c>
      <c r="B1178" s="177" t="s">
        <v>964</v>
      </c>
      <c r="C1178" s="177" t="s">
        <v>1009</v>
      </c>
      <c r="D1178" s="177">
        <v>3</v>
      </c>
      <c r="E1178" s="177">
        <v>2</v>
      </c>
      <c r="F1178" s="177" t="s">
        <v>135</v>
      </c>
      <c r="G1178" s="177" t="s">
        <v>141</v>
      </c>
      <c r="H1178" s="177" t="s">
        <v>142</v>
      </c>
    </row>
    <row r="1179" spans="1:8" x14ac:dyDescent="0.2">
      <c r="A1179" s="177" t="s">
        <v>177</v>
      </c>
      <c r="B1179" s="177" t="s">
        <v>964</v>
      </c>
      <c r="C1179" s="177" t="s">
        <v>1010</v>
      </c>
      <c r="D1179" s="177">
        <v>3</v>
      </c>
      <c r="E1179" s="177">
        <v>3</v>
      </c>
      <c r="F1179" s="177" t="s">
        <v>135</v>
      </c>
      <c r="G1179" s="177" t="s">
        <v>141</v>
      </c>
      <c r="H1179" s="177" t="s">
        <v>142</v>
      </c>
    </row>
    <row r="1180" spans="1:8" x14ac:dyDescent="0.2">
      <c r="A1180" s="177" t="s">
        <v>179</v>
      </c>
      <c r="B1180" s="177" t="s">
        <v>1011</v>
      </c>
      <c r="C1180" s="177" t="s">
        <v>1012</v>
      </c>
      <c r="D1180" s="177">
        <v>1</v>
      </c>
      <c r="E1180" s="177">
        <v>6</v>
      </c>
      <c r="F1180" s="177" t="s">
        <v>135</v>
      </c>
      <c r="G1180" s="177" t="s">
        <v>142</v>
      </c>
      <c r="H1180" s="177" t="s">
        <v>142</v>
      </c>
    </row>
    <row r="1181" spans="1:8" x14ac:dyDescent="0.2">
      <c r="A1181" s="177" t="s">
        <v>179</v>
      </c>
      <c r="B1181" s="177" t="s">
        <v>1011</v>
      </c>
      <c r="C1181" s="177" t="s">
        <v>1013</v>
      </c>
      <c r="D1181" s="177">
        <v>1</v>
      </c>
      <c r="E1181" s="177">
        <v>7</v>
      </c>
      <c r="F1181" s="177" t="s">
        <v>142</v>
      </c>
      <c r="G1181" s="177" t="s">
        <v>142</v>
      </c>
      <c r="H1181" s="177" t="s">
        <v>142</v>
      </c>
    </row>
    <row r="1182" spans="1:8" x14ac:dyDescent="0.2">
      <c r="A1182" s="177" t="s">
        <v>179</v>
      </c>
      <c r="B1182" s="177" t="s">
        <v>1011</v>
      </c>
      <c r="C1182" s="177" t="s">
        <v>707</v>
      </c>
      <c r="D1182" s="177">
        <v>1</v>
      </c>
      <c r="E1182" s="177">
        <v>6</v>
      </c>
      <c r="F1182" s="177" t="s">
        <v>135</v>
      </c>
      <c r="G1182" s="177" t="s">
        <v>142</v>
      </c>
      <c r="H1182" s="177" t="s">
        <v>142</v>
      </c>
    </row>
    <row r="1183" spans="1:8" x14ac:dyDescent="0.2">
      <c r="A1183" s="177" t="s">
        <v>179</v>
      </c>
      <c r="B1183" s="177" t="s">
        <v>1011</v>
      </c>
      <c r="C1183" s="177" t="s">
        <v>198</v>
      </c>
      <c r="D1183" s="177">
        <v>1</v>
      </c>
      <c r="E1183" s="177">
        <v>6</v>
      </c>
      <c r="F1183" s="177" t="s">
        <v>135</v>
      </c>
      <c r="G1183" s="177" t="s">
        <v>142</v>
      </c>
      <c r="H1183" s="177" t="s">
        <v>142</v>
      </c>
    </row>
    <row r="1184" spans="1:8" x14ac:dyDescent="0.2">
      <c r="A1184" s="177" t="s">
        <v>179</v>
      </c>
      <c r="B1184" s="177" t="s">
        <v>1011</v>
      </c>
      <c r="C1184" s="177" t="s">
        <v>600</v>
      </c>
      <c r="D1184" s="177">
        <v>1</v>
      </c>
      <c r="E1184" s="177">
        <v>6</v>
      </c>
      <c r="F1184" s="177" t="s">
        <v>135</v>
      </c>
      <c r="G1184" s="177" t="s">
        <v>142</v>
      </c>
      <c r="H1184" s="177" t="s">
        <v>142</v>
      </c>
    </row>
    <row r="1185" spans="1:8" x14ac:dyDescent="0.2">
      <c r="A1185" s="177" t="s">
        <v>179</v>
      </c>
      <c r="B1185" s="177" t="s">
        <v>1011</v>
      </c>
      <c r="C1185" s="177" t="s">
        <v>1014</v>
      </c>
      <c r="D1185" s="177">
        <v>1</v>
      </c>
      <c r="E1185" s="177">
        <v>6</v>
      </c>
      <c r="F1185" s="177" t="s">
        <v>135</v>
      </c>
      <c r="G1185" s="177" t="s">
        <v>142</v>
      </c>
      <c r="H1185" s="177" t="s">
        <v>142</v>
      </c>
    </row>
    <row r="1186" spans="1:8" x14ac:dyDescent="0.2">
      <c r="A1186" s="177" t="s">
        <v>179</v>
      </c>
      <c r="B1186" s="177" t="s">
        <v>1011</v>
      </c>
      <c r="C1186" s="177" t="s">
        <v>723</v>
      </c>
      <c r="D1186" s="177">
        <v>2</v>
      </c>
      <c r="E1186" s="177">
        <v>6</v>
      </c>
      <c r="F1186" s="177" t="s">
        <v>135</v>
      </c>
      <c r="G1186" s="177" t="s">
        <v>142</v>
      </c>
      <c r="H1186" s="177" t="s">
        <v>142</v>
      </c>
    </row>
    <row r="1187" spans="1:8" x14ac:dyDescent="0.2">
      <c r="A1187" s="177" t="s">
        <v>179</v>
      </c>
      <c r="B1187" s="177" t="s">
        <v>1011</v>
      </c>
      <c r="C1187" s="177" t="s">
        <v>340</v>
      </c>
      <c r="D1187" s="177">
        <v>1</v>
      </c>
      <c r="E1187" s="177">
        <v>6</v>
      </c>
      <c r="F1187" s="177" t="s">
        <v>135</v>
      </c>
      <c r="G1187" s="177" t="s">
        <v>142</v>
      </c>
      <c r="H1187" s="177" t="s">
        <v>142</v>
      </c>
    </row>
    <row r="1188" spans="1:8" x14ac:dyDescent="0.2">
      <c r="A1188" s="177" t="s">
        <v>179</v>
      </c>
      <c r="B1188" s="177" t="s">
        <v>1011</v>
      </c>
      <c r="C1188" s="177" t="s">
        <v>1015</v>
      </c>
      <c r="D1188" s="177">
        <v>1</v>
      </c>
      <c r="E1188" s="177">
        <v>6</v>
      </c>
      <c r="F1188" s="177" t="s">
        <v>135</v>
      </c>
      <c r="G1188" s="177" t="s">
        <v>142</v>
      </c>
      <c r="H1188" s="177" t="s">
        <v>142</v>
      </c>
    </row>
    <row r="1189" spans="1:8" x14ac:dyDescent="0.2">
      <c r="A1189" s="177" t="s">
        <v>179</v>
      </c>
      <c r="B1189" s="177" t="s">
        <v>1011</v>
      </c>
      <c r="C1189" s="177" t="s">
        <v>1016</v>
      </c>
      <c r="D1189" s="177">
        <v>1</v>
      </c>
      <c r="E1189" s="177">
        <v>6</v>
      </c>
      <c r="F1189" s="177" t="s">
        <v>135</v>
      </c>
      <c r="G1189" s="177" t="s">
        <v>142</v>
      </c>
      <c r="H1189" s="177" t="s">
        <v>142</v>
      </c>
    </row>
    <row r="1190" spans="1:8" x14ac:dyDescent="0.2">
      <c r="A1190" s="177" t="s">
        <v>179</v>
      </c>
      <c r="B1190" s="177" t="s">
        <v>1011</v>
      </c>
      <c r="C1190" s="177" t="s">
        <v>1017</v>
      </c>
      <c r="D1190" s="177">
        <v>1</v>
      </c>
      <c r="E1190" s="177">
        <v>6</v>
      </c>
      <c r="F1190" s="177" t="s">
        <v>135</v>
      </c>
      <c r="G1190" s="177" t="s">
        <v>142</v>
      </c>
      <c r="H1190" s="177" t="s">
        <v>142</v>
      </c>
    </row>
    <row r="1191" spans="1:8" x14ac:dyDescent="0.2">
      <c r="A1191" s="177" t="s">
        <v>179</v>
      </c>
      <c r="B1191" s="177" t="s">
        <v>1011</v>
      </c>
      <c r="C1191" s="177" t="s">
        <v>1018</v>
      </c>
      <c r="D1191" s="177">
        <v>2</v>
      </c>
      <c r="E1191" s="177">
        <v>6</v>
      </c>
      <c r="F1191" s="177" t="s">
        <v>135</v>
      </c>
      <c r="G1191" s="177" t="s">
        <v>142</v>
      </c>
      <c r="H1191" s="177" t="s">
        <v>142</v>
      </c>
    </row>
    <row r="1192" spans="1:8" x14ac:dyDescent="0.2">
      <c r="A1192" s="177" t="s">
        <v>179</v>
      </c>
      <c r="B1192" s="177" t="s">
        <v>1011</v>
      </c>
      <c r="C1192" s="177" t="s">
        <v>1019</v>
      </c>
      <c r="D1192" s="177">
        <v>1</v>
      </c>
      <c r="E1192" s="177">
        <v>6</v>
      </c>
      <c r="F1192" s="177" t="s">
        <v>135</v>
      </c>
      <c r="G1192" s="177" t="s">
        <v>142</v>
      </c>
      <c r="H1192" s="177" t="s">
        <v>142</v>
      </c>
    </row>
    <row r="1193" spans="1:8" x14ac:dyDescent="0.2">
      <c r="A1193" s="177" t="s">
        <v>179</v>
      </c>
      <c r="B1193" s="177" t="s">
        <v>1011</v>
      </c>
      <c r="C1193" s="177" t="s">
        <v>1020</v>
      </c>
      <c r="D1193" s="177">
        <v>2</v>
      </c>
      <c r="E1193" s="177">
        <v>6</v>
      </c>
      <c r="F1193" s="177" t="s">
        <v>135</v>
      </c>
      <c r="G1193" s="177" t="s">
        <v>142</v>
      </c>
      <c r="H1193" s="177" t="s">
        <v>142</v>
      </c>
    </row>
    <row r="1194" spans="1:8" x14ac:dyDescent="0.2">
      <c r="A1194" s="177" t="s">
        <v>179</v>
      </c>
      <c r="B1194" s="177" t="s">
        <v>1011</v>
      </c>
      <c r="C1194" s="177" t="s">
        <v>260</v>
      </c>
      <c r="D1194" s="177">
        <v>2</v>
      </c>
      <c r="E1194" s="177">
        <v>6</v>
      </c>
      <c r="F1194" s="177" t="s">
        <v>135</v>
      </c>
      <c r="G1194" s="177" t="s">
        <v>142</v>
      </c>
      <c r="H1194" s="177" t="s">
        <v>142</v>
      </c>
    </row>
    <row r="1195" spans="1:8" x14ac:dyDescent="0.2">
      <c r="A1195" s="177" t="s">
        <v>179</v>
      </c>
      <c r="B1195" s="177" t="s">
        <v>1011</v>
      </c>
      <c r="C1195" s="177" t="s">
        <v>1021</v>
      </c>
      <c r="D1195" s="177">
        <v>1</v>
      </c>
      <c r="E1195" s="177">
        <v>6</v>
      </c>
      <c r="F1195" s="177" t="s">
        <v>135</v>
      </c>
      <c r="G1195" s="177" t="s">
        <v>142</v>
      </c>
      <c r="H1195" s="177" t="s">
        <v>142</v>
      </c>
    </row>
    <row r="1196" spans="1:8" x14ac:dyDescent="0.2">
      <c r="A1196" s="177" t="s">
        <v>181</v>
      </c>
      <c r="B1196" s="177" t="s">
        <v>1022</v>
      </c>
      <c r="C1196" s="177" t="s">
        <v>1023</v>
      </c>
      <c r="D1196" s="177">
        <v>2</v>
      </c>
      <c r="E1196" s="177">
        <v>4</v>
      </c>
      <c r="F1196" s="177" t="s">
        <v>135</v>
      </c>
      <c r="G1196" s="177" t="s">
        <v>142</v>
      </c>
      <c r="H1196" s="177" t="s">
        <v>142</v>
      </c>
    </row>
    <row r="1197" spans="1:8" x14ac:dyDescent="0.2">
      <c r="A1197" s="177" t="s">
        <v>181</v>
      </c>
      <c r="B1197" s="177" t="s">
        <v>1022</v>
      </c>
      <c r="C1197" s="177" t="s">
        <v>1024</v>
      </c>
      <c r="D1197" s="177">
        <v>2</v>
      </c>
      <c r="E1197" s="177">
        <v>4</v>
      </c>
      <c r="F1197" s="177" t="s">
        <v>135</v>
      </c>
      <c r="G1197" s="177" t="s">
        <v>142</v>
      </c>
      <c r="H1197" s="177" t="s">
        <v>142</v>
      </c>
    </row>
    <row r="1198" spans="1:8" x14ac:dyDescent="0.2">
      <c r="A1198" s="177" t="s">
        <v>181</v>
      </c>
      <c r="B1198" s="177" t="s">
        <v>1022</v>
      </c>
      <c r="C1198" s="177" t="s">
        <v>1025</v>
      </c>
      <c r="D1198" s="177">
        <v>1</v>
      </c>
      <c r="E1198" s="177">
        <v>4</v>
      </c>
      <c r="F1198" s="177" t="s">
        <v>135</v>
      </c>
      <c r="G1198" s="177" t="s">
        <v>142</v>
      </c>
      <c r="H1198" s="177" t="s">
        <v>142</v>
      </c>
    </row>
    <row r="1199" spans="1:8" x14ac:dyDescent="0.2">
      <c r="A1199" s="177" t="s">
        <v>181</v>
      </c>
      <c r="B1199" s="177" t="s">
        <v>1022</v>
      </c>
      <c r="C1199" s="177" t="s">
        <v>1026</v>
      </c>
      <c r="D1199" s="177">
        <v>2</v>
      </c>
      <c r="E1199" s="177">
        <v>4</v>
      </c>
      <c r="F1199" s="177" t="s">
        <v>135</v>
      </c>
      <c r="G1199" s="177" t="s">
        <v>142</v>
      </c>
      <c r="H1199" s="177" t="s">
        <v>142</v>
      </c>
    </row>
    <row r="1200" spans="1:8" x14ac:dyDescent="0.2">
      <c r="A1200" s="177" t="s">
        <v>181</v>
      </c>
      <c r="B1200" s="177" t="s">
        <v>1022</v>
      </c>
      <c r="C1200" s="177" t="s">
        <v>1027</v>
      </c>
      <c r="D1200" s="177">
        <v>1</v>
      </c>
      <c r="E1200" s="177">
        <v>4</v>
      </c>
      <c r="F1200" s="177" t="s">
        <v>135</v>
      </c>
      <c r="G1200" s="177" t="s">
        <v>142</v>
      </c>
      <c r="H1200" s="177" t="s">
        <v>142</v>
      </c>
    </row>
    <row r="1201" spans="1:8" x14ac:dyDescent="0.2">
      <c r="A1201" s="177" t="s">
        <v>181</v>
      </c>
      <c r="B1201" s="177" t="s">
        <v>1022</v>
      </c>
      <c r="C1201" s="177" t="s">
        <v>1028</v>
      </c>
      <c r="D1201" s="177">
        <v>3</v>
      </c>
      <c r="E1201" s="177">
        <v>4</v>
      </c>
      <c r="F1201" s="177" t="s">
        <v>135</v>
      </c>
      <c r="G1201" s="177" t="s">
        <v>142</v>
      </c>
      <c r="H1201" s="177" t="s">
        <v>142</v>
      </c>
    </row>
    <row r="1202" spans="1:8" x14ac:dyDescent="0.2">
      <c r="A1202" s="177" t="s">
        <v>181</v>
      </c>
      <c r="B1202" s="177" t="s">
        <v>1022</v>
      </c>
      <c r="C1202" s="177" t="s">
        <v>317</v>
      </c>
      <c r="D1202" s="177">
        <v>1</v>
      </c>
      <c r="E1202" s="177">
        <v>4</v>
      </c>
      <c r="F1202" s="177" t="s">
        <v>135</v>
      </c>
      <c r="G1202" s="177" t="s">
        <v>142</v>
      </c>
      <c r="H1202" s="177" t="s">
        <v>142</v>
      </c>
    </row>
    <row r="1203" spans="1:8" x14ac:dyDescent="0.2">
      <c r="A1203" s="177" t="s">
        <v>181</v>
      </c>
      <c r="B1203" s="177" t="s">
        <v>1022</v>
      </c>
      <c r="C1203" s="177" t="s">
        <v>1029</v>
      </c>
      <c r="D1203" s="177">
        <v>2</v>
      </c>
      <c r="E1203" s="177">
        <v>4</v>
      </c>
      <c r="F1203" s="177" t="s">
        <v>135</v>
      </c>
      <c r="G1203" s="177" t="s">
        <v>142</v>
      </c>
      <c r="H1203" s="177" t="s">
        <v>142</v>
      </c>
    </row>
    <row r="1204" spans="1:8" x14ac:dyDescent="0.2">
      <c r="A1204" s="177" t="s">
        <v>181</v>
      </c>
      <c r="B1204" s="177" t="s">
        <v>1022</v>
      </c>
      <c r="C1204" s="177" t="s">
        <v>1030</v>
      </c>
      <c r="D1204" s="177">
        <v>2</v>
      </c>
      <c r="E1204" s="177">
        <v>4</v>
      </c>
      <c r="F1204" s="177" t="s">
        <v>135</v>
      </c>
      <c r="G1204" s="177" t="s">
        <v>142</v>
      </c>
      <c r="H1204" s="177" t="s">
        <v>142</v>
      </c>
    </row>
    <row r="1205" spans="1:8" x14ac:dyDescent="0.2">
      <c r="A1205" s="177" t="s">
        <v>181</v>
      </c>
      <c r="B1205" s="177" t="s">
        <v>1022</v>
      </c>
      <c r="C1205" s="177" t="s">
        <v>1031</v>
      </c>
      <c r="D1205" s="177">
        <v>3</v>
      </c>
      <c r="E1205" s="177">
        <v>4</v>
      </c>
      <c r="F1205" s="177" t="s">
        <v>135</v>
      </c>
      <c r="G1205" s="177" t="s">
        <v>142</v>
      </c>
      <c r="H1205" s="177" t="s">
        <v>142</v>
      </c>
    </row>
    <row r="1206" spans="1:8" x14ac:dyDescent="0.2">
      <c r="A1206" s="177" t="s">
        <v>181</v>
      </c>
      <c r="B1206" s="177" t="s">
        <v>1022</v>
      </c>
      <c r="C1206" s="177" t="s">
        <v>1032</v>
      </c>
      <c r="D1206" s="177">
        <v>1</v>
      </c>
      <c r="E1206" s="177">
        <v>4</v>
      </c>
      <c r="F1206" s="177" t="s">
        <v>135</v>
      </c>
      <c r="G1206" s="177" t="s">
        <v>142</v>
      </c>
      <c r="H1206" s="177" t="s">
        <v>142</v>
      </c>
    </row>
    <row r="1207" spans="1:8" x14ac:dyDescent="0.2">
      <c r="A1207" s="177" t="s">
        <v>181</v>
      </c>
      <c r="B1207" s="177" t="s">
        <v>1022</v>
      </c>
      <c r="C1207" s="177" t="s">
        <v>1033</v>
      </c>
      <c r="D1207" s="177">
        <v>2</v>
      </c>
      <c r="E1207" s="177">
        <v>5</v>
      </c>
      <c r="F1207" s="177" t="s">
        <v>135</v>
      </c>
      <c r="G1207" s="177" t="s">
        <v>142</v>
      </c>
      <c r="H1207" s="177" t="s">
        <v>142</v>
      </c>
    </row>
    <row r="1208" spans="1:8" x14ac:dyDescent="0.2">
      <c r="A1208" s="177" t="s">
        <v>181</v>
      </c>
      <c r="B1208" s="177" t="s">
        <v>1022</v>
      </c>
      <c r="C1208" s="177" t="s">
        <v>1034</v>
      </c>
      <c r="D1208" s="177">
        <v>1</v>
      </c>
      <c r="E1208" s="177">
        <v>4</v>
      </c>
      <c r="F1208" s="177" t="s">
        <v>135</v>
      </c>
      <c r="G1208" s="177" t="s">
        <v>142</v>
      </c>
      <c r="H1208" s="177" t="s">
        <v>142</v>
      </c>
    </row>
    <row r="1209" spans="1:8" x14ac:dyDescent="0.2">
      <c r="A1209" s="177" t="s">
        <v>181</v>
      </c>
      <c r="B1209" s="177" t="s">
        <v>1022</v>
      </c>
      <c r="C1209" s="177" t="s">
        <v>335</v>
      </c>
      <c r="D1209" s="177">
        <v>1</v>
      </c>
      <c r="E1209" s="177">
        <v>4</v>
      </c>
      <c r="F1209" s="177" t="s">
        <v>135</v>
      </c>
      <c r="G1209" s="177" t="s">
        <v>142</v>
      </c>
      <c r="H1209" s="177" t="s">
        <v>142</v>
      </c>
    </row>
    <row r="1210" spans="1:8" x14ac:dyDescent="0.2">
      <c r="A1210" s="177" t="s">
        <v>181</v>
      </c>
      <c r="B1210" s="177" t="s">
        <v>1022</v>
      </c>
      <c r="C1210" s="177" t="s">
        <v>492</v>
      </c>
      <c r="D1210" s="177">
        <v>3</v>
      </c>
      <c r="E1210" s="177">
        <v>4</v>
      </c>
      <c r="F1210" s="177" t="s">
        <v>135</v>
      </c>
      <c r="G1210" s="177" t="s">
        <v>142</v>
      </c>
      <c r="H1210" s="177" t="s">
        <v>142</v>
      </c>
    </row>
    <row r="1211" spans="1:8" x14ac:dyDescent="0.2">
      <c r="A1211" s="177" t="s">
        <v>181</v>
      </c>
      <c r="B1211" s="177" t="s">
        <v>1022</v>
      </c>
      <c r="C1211" s="177" t="s">
        <v>240</v>
      </c>
      <c r="D1211" s="177">
        <v>1</v>
      </c>
      <c r="E1211" s="177">
        <v>4</v>
      </c>
      <c r="F1211" s="177" t="s">
        <v>135</v>
      </c>
      <c r="G1211" s="177" t="s">
        <v>142</v>
      </c>
      <c r="H1211" s="177" t="s">
        <v>142</v>
      </c>
    </row>
    <row r="1212" spans="1:8" x14ac:dyDescent="0.2">
      <c r="A1212" s="177" t="s">
        <v>181</v>
      </c>
      <c r="B1212" s="177" t="s">
        <v>1022</v>
      </c>
      <c r="C1212" s="177" t="s">
        <v>1035</v>
      </c>
      <c r="D1212" s="177">
        <v>2</v>
      </c>
      <c r="E1212" s="177">
        <v>4</v>
      </c>
      <c r="F1212" s="177" t="s">
        <v>135</v>
      </c>
      <c r="G1212" s="177" t="s">
        <v>142</v>
      </c>
      <c r="H1212" s="177" t="s">
        <v>142</v>
      </c>
    </row>
    <row r="1213" spans="1:8" x14ac:dyDescent="0.2">
      <c r="A1213" s="177" t="s">
        <v>181</v>
      </c>
      <c r="B1213" s="177" t="s">
        <v>1022</v>
      </c>
      <c r="C1213" s="177" t="s">
        <v>1036</v>
      </c>
      <c r="D1213" s="177">
        <v>3</v>
      </c>
      <c r="E1213" s="177">
        <v>4</v>
      </c>
      <c r="F1213" s="177" t="s">
        <v>135</v>
      </c>
      <c r="G1213" s="177" t="s">
        <v>142</v>
      </c>
      <c r="H1213" s="177" t="s">
        <v>142</v>
      </c>
    </row>
    <row r="1214" spans="1:8" x14ac:dyDescent="0.2">
      <c r="A1214" s="177" t="s">
        <v>181</v>
      </c>
      <c r="B1214" s="177" t="s">
        <v>1022</v>
      </c>
      <c r="C1214" s="177" t="s">
        <v>1037</v>
      </c>
      <c r="D1214" s="177">
        <v>2</v>
      </c>
      <c r="E1214" s="177">
        <v>4</v>
      </c>
      <c r="F1214" s="177" t="s">
        <v>135</v>
      </c>
      <c r="G1214" s="177" t="s">
        <v>142</v>
      </c>
      <c r="H1214" s="177" t="s">
        <v>142</v>
      </c>
    </row>
    <row r="1215" spans="1:8" x14ac:dyDescent="0.2">
      <c r="A1215" s="177" t="s">
        <v>181</v>
      </c>
      <c r="B1215" s="177" t="s">
        <v>1022</v>
      </c>
      <c r="C1215" s="177" t="s">
        <v>1019</v>
      </c>
      <c r="D1215" s="177">
        <v>3</v>
      </c>
      <c r="E1215" s="177">
        <v>4</v>
      </c>
      <c r="F1215" s="177" t="s">
        <v>135</v>
      </c>
      <c r="G1215" s="177" t="s">
        <v>142</v>
      </c>
      <c r="H1215" s="177" t="s">
        <v>142</v>
      </c>
    </row>
    <row r="1216" spans="1:8" x14ac:dyDescent="0.2">
      <c r="A1216" s="177" t="s">
        <v>181</v>
      </c>
      <c r="B1216" s="177" t="s">
        <v>1022</v>
      </c>
      <c r="C1216" s="177" t="s">
        <v>634</v>
      </c>
      <c r="D1216" s="177">
        <v>3</v>
      </c>
      <c r="E1216" s="177">
        <v>4</v>
      </c>
      <c r="F1216" s="177" t="s">
        <v>135</v>
      </c>
      <c r="G1216" s="177" t="s">
        <v>142</v>
      </c>
      <c r="H1216" s="177" t="s">
        <v>142</v>
      </c>
    </row>
    <row r="1217" spans="1:8" x14ac:dyDescent="0.2">
      <c r="A1217" s="177" t="s">
        <v>181</v>
      </c>
      <c r="B1217" s="177" t="s">
        <v>1022</v>
      </c>
      <c r="C1217" s="177" t="s">
        <v>260</v>
      </c>
      <c r="D1217" s="177">
        <v>1</v>
      </c>
      <c r="E1217" s="177">
        <v>4</v>
      </c>
      <c r="F1217" s="177" t="s">
        <v>135</v>
      </c>
      <c r="G1217" s="177" t="s">
        <v>142</v>
      </c>
      <c r="H1217" s="177" t="s">
        <v>142</v>
      </c>
    </row>
    <row r="1218" spans="1:8" x14ac:dyDescent="0.2">
      <c r="A1218" s="177" t="s">
        <v>181</v>
      </c>
      <c r="B1218" s="177" t="s">
        <v>1022</v>
      </c>
      <c r="C1218" s="177" t="s">
        <v>1038</v>
      </c>
      <c r="D1218" s="177">
        <v>3</v>
      </c>
      <c r="E1218" s="177">
        <v>4</v>
      </c>
      <c r="F1218" s="177" t="s">
        <v>135</v>
      </c>
      <c r="G1218" s="177" t="s">
        <v>142</v>
      </c>
      <c r="H1218" s="177" t="s">
        <v>142</v>
      </c>
    </row>
    <row r="1219" spans="1:8" x14ac:dyDescent="0.2">
      <c r="A1219" s="177" t="s">
        <v>181</v>
      </c>
      <c r="B1219" s="177" t="s">
        <v>1022</v>
      </c>
      <c r="C1219" s="177" t="s">
        <v>1039</v>
      </c>
      <c r="D1219" s="177">
        <v>3</v>
      </c>
      <c r="E1219" s="177">
        <v>4</v>
      </c>
      <c r="F1219" s="177" t="s">
        <v>135</v>
      </c>
      <c r="G1219" s="177" t="s">
        <v>142</v>
      </c>
      <c r="H1219" s="177" t="s">
        <v>142</v>
      </c>
    </row>
    <row r="1220" spans="1:8" x14ac:dyDescent="0.2">
      <c r="A1220" s="177" t="s">
        <v>183</v>
      </c>
      <c r="B1220" s="177" t="s">
        <v>1040</v>
      </c>
      <c r="C1220" s="177" t="s">
        <v>1041</v>
      </c>
      <c r="D1220" s="177">
        <v>2</v>
      </c>
      <c r="E1220" s="177">
        <v>5</v>
      </c>
      <c r="F1220" s="177" t="s">
        <v>135</v>
      </c>
      <c r="G1220" s="177" t="s">
        <v>142</v>
      </c>
      <c r="H1220" s="177" t="s">
        <v>142</v>
      </c>
    </row>
    <row r="1221" spans="1:8" x14ac:dyDescent="0.2">
      <c r="A1221" s="177" t="s">
        <v>183</v>
      </c>
      <c r="B1221" s="177" t="s">
        <v>1040</v>
      </c>
      <c r="C1221" s="177" t="s">
        <v>1042</v>
      </c>
      <c r="D1221" s="177">
        <v>2</v>
      </c>
      <c r="E1221" s="177">
        <v>5</v>
      </c>
      <c r="F1221" s="177" t="s">
        <v>135</v>
      </c>
      <c r="G1221" s="177" t="s">
        <v>142</v>
      </c>
      <c r="H1221" s="177" t="s">
        <v>142</v>
      </c>
    </row>
    <row r="1222" spans="1:8" x14ac:dyDescent="0.2">
      <c r="A1222" s="177" t="s">
        <v>183</v>
      </c>
      <c r="B1222" s="177" t="s">
        <v>1040</v>
      </c>
      <c r="C1222" s="177" t="s">
        <v>1043</v>
      </c>
      <c r="D1222" s="177">
        <v>2</v>
      </c>
      <c r="E1222" s="177">
        <v>5</v>
      </c>
      <c r="F1222" s="177" t="s">
        <v>135</v>
      </c>
      <c r="G1222" s="177" t="s">
        <v>142</v>
      </c>
      <c r="H1222" s="177" t="s">
        <v>142</v>
      </c>
    </row>
    <row r="1223" spans="1:8" x14ac:dyDescent="0.2">
      <c r="A1223" s="177" t="s">
        <v>183</v>
      </c>
      <c r="B1223" s="177" t="s">
        <v>1040</v>
      </c>
      <c r="C1223" s="177" t="s">
        <v>1044</v>
      </c>
      <c r="D1223" s="177">
        <v>2</v>
      </c>
      <c r="E1223" s="177">
        <v>5</v>
      </c>
      <c r="F1223" s="177" t="s">
        <v>135</v>
      </c>
      <c r="G1223" s="177" t="s">
        <v>142</v>
      </c>
      <c r="H1223" s="177" t="s">
        <v>142</v>
      </c>
    </row>
    <row r="1224" spans="1:8" x14ac:dyDescent="0.2">
      <c r="A1224" s="177" t="s">
        <v>183</v>
      </c>
      <c r="B1224" s="177" t="s">
        <v>1040</v>
      </c>
      <c r="C1224" s="177" t="s">
        <v>1045</v>
      </c>
      <c r="D1224" s="177">
        <v>1</v>
      </c>
      <c r="E1224" s="177">
        <v>5</v>
      </c>
      <c r="F1224" s="177" t="s">
        <v>135</v>
      </c>
      <c r="G1224" s="177" t="s">
        <v>142</v>
      </c>
      <c r="H1224" s="177" t="s">
        <v>142</v>
      </c>
    </row>
    <row r="1225" spans="1:8" x14ac:dyDescent="0.2">
      <c r="A1225" s="177" t="s">
        <v>183</v>
      </c>
      <c r="B1225" s="177" t="s">
        <v>1040</v>
      </c>
      <c r="C1225" s="177" t="s">
        <v>198</v>
      </c>
      <c r="D1225" s="177">
        <v>2</v>
      </c>
      <c r="E1225" s="177">
        <v>5</v>
      </c>
      <c r="F1225" s="177" t="s">
        <v>135</v>
      </c>
      <c r="G1225" s="177" t="s">
        <v>142</v>
      </c>
      <c r="H1225" s="177" t="s">
        <v>142</v>
      </c>
    </row>
    <row r="1226" spans="1:8" x14ac:dyDescent="0.2">
      <c r="A1226" s="177" t="s">
        <v>183</v>
      </c>
      <c r="B1226" s="177" t="s">
        <v>1040</v>
      </c>
      <c r="C1226" s="177" t="s">
        <v>1046</v>
      </c>
      <c r="D1226" s="177">
        <v>2</v>
      </c>
      <c r="E1226" s="177">
        <v>5</v>
      </c>
      <c r="F1226" s="177" t="s">
        <v>135</v>
      </c>
      <c r="G1226" s="177" t="s">
        <v>142</v>
      </c>
      <c r="H1226" s="177" t="s">
        <v>142</v>
      </c>
    </row>
    <row r="1227" spans="1:8" x14ac:dyDescent="0.2">
      <c r="A1227" s="177" t="s">
        <v>183</v>
      </c>
      <c r="B1227" s="177" t="s">
        <v>1040</v>
      </c>
      <c r="C1227" s="177" t="s">
        <v>1047</v>
      </c>
      <c r="D1227" s="177">
        <v>2</v>
      </c>
      <c r="E1227" s="177">
        <v>5</v>
      </c>
      <c r="F1227" s="177" t="s">
        <v>135</v>
      </c>
      <c r="G1227" s="177" t="s">
        <v>142</v>
      </c>
      <c r="H1227" s="177" t="s">
        <v>142</v>
      </c>
    </row>
    <row r="1228" spans="1:8" x14ac:dyDescent="0.2">
      <c r="A1228" s="177" t="s">
        <v>183</v>
      </c>
      <c r="B1228" s="177" t="s">
        <v>1040</v>
      </c>
      <c r="C1228" s="177" t="s">
        <v>486</v>
      </c>
      <c r="D1228" s="177">
        <v>1</v>
      </c>
      <c r="E1228" s="177">
        <v>5</v>
      </c>
      <c r="F1228" s="177" t="s">
        <v>135</v>
      </c>
      <c r="G1228" s="177" t="s">
        <v>142</v>
      </c>
      <c r="H1228" s="177" t="s">
        <v>142</v>
      </c>
    </row>
    <row r="1229" spans="1:8" x14ac:dyDescent="0.2">
      <c r="A1229" s="177" t="s">
        <v>183</v>
      </c>
      <c r="B1229" s="177" t="s">
        <v>1040</v>
      </c>
      <c r="C1229" s="177" t="s">
        <v>1048</v>
      </c>
      <c r="D1229" s="177">
        <v>2</v>
      </c>
      <c r="E1229" s="177">
        <v>5</v>
      </c>
      <c r="F1229" s="177" t="s">
        <v>135</v>
      </c>
      <c r="G1229" s="177" t="s">
        <v>142</v>
      </c>
      <c r="H1229" s="177" t="s">
        <v>142</v>
      </c>
    </row>
    <row r="1230" spans="1:8" x14ac:dyDescent="0.2">
      <c r="A1230" s="177" t="s">
        <v>183</v>
      </c>
      <c r="B1230" s="177" t="s">
        <v>1040</v>
      </c>
      <c r="C1230" s="177" t="s">
        <v>1049</v>
      </c>
      <c r="D1230" s="177">
        <v>2</v>
      </c>
      <c r="E1230" s="177">
        <v>5</v>
      </c>
      <c r="F1230" s="177" t="s">
        <v>135</v>
      </c>
      <c r="G1230" s="177" t="s">
        <v>142</v>
      </c>
      <c r="H1230" s="177" t="s">
        <v>142</v>
      </c>
    </row>
    <row r="1231" spans="1:8" x14ac:dyDescent="0.2">
      <c r="A1231" s="177" t="s">
        <v>183</v>
      </c>
      <c r="B1231" s="177" t="s">
        <v>1040</v>
      </c>
      <c r="C1231" s="177" t="s">
        <v>827</v>
      </c>
      <c r="D1231" s="177">
        <v>2</v>
      </c>
      <c r="E1231" s="177">
        <v>5</v>
      </c>
      <c r="F1231" s="177" t="s">
        <v>135</v>
      </c>
      <c r="G1231" s="177" t="s">
        <v>142</v>
      </c>
      <c r="H1231" s="177" t="s">
        <v>142</v>
      </c>
    </row>
    <row r="1232" spans="1:8" x14ac:dyDescent="0.2">
      <c r="A1232" s="177" t="s">
        <v>183</v>
      </c>
      <c r="B1232" s="177" t="s">
        <v>1040</v>
      </c>
      <c r="C1232" s="177" t="s">
        <v>1050</v>
      </c>
      <c r="D1232" s="177">
        <v>3</v>
      </c>
      <c r="E1232" s="177">
        <v>5</v>
      </c>
      <c r="F1232" s="177" t="s">
        <v>135</v>
      </c>
      <c r="G1232" s="177" t="s">
        <v>142</v>
      </c>
      <c r="H1232" s="177" t="s">
        <v>142</v>
      </c>
    </row>
    <row r="1233" spans="1:8" x14ac:dyDescent="0.2">
      <c r="A1233" s="177" t="s">
        <v>183</v>
      </c>
      <c r="B1233" s="177" t="s">
        <v>1040</v>
      </c>
      <c r="C1233" s="177" t="s">
        <v>1039</v>
      </c>
      <c r="D1233" s="177">
        <v>1</v>
      </c>
      <c r="E1233" s="177">
        <v>5</v>
      </c>
      <c r="F1233" s="177" t="s">
        <v>135</v>
      </c>
      <c r="G1233" s="177" t="s">
        <v>142</v>
      </c>
      <c r="H1233" s="177" t="s">
        <v>142</v>
      </c>
    </row>
    <row r="1234" spans="1:8" x14ac:dyDescent="0.2">
      <c r="A1234" s="177" t="s">
        <v>185</v>
      </c>
      <c r="B1234" s="177" t="s">
        <v>1051</v>
      </c>
      <c r="C1234" s="177" t="s">
        <v>1052</v>
      </c>
      <c r="D1234" s="177">
        <v>2</v>
      </c>
      <c r="E1234" s="177">
        <v>6</v>
      </c>
      <c r="F1234" s="177" t="s">
        <v>135</v>
      </c>
      <c r="G1234" s="177" t="s">
        <v>142</v>
      </c>
      <c r="H1234" s="177" t="s">
        <v>142</v>
      </c>
    </row>
    <row r="1235" spans="1:8" x14ac:dyDescent="0.2">
      <c r="A1235" s="177" t="s">
        <v>185</v>
      </c>
      <c r="B1235" s="177" t="s">
        <v>1051</v>
      </c>
      <c r="C1235" s="177" t="s">
        <v>1053</v>
      </c>
      <c r="D1235" s="177">
        <v>2</v>
      </c>
      <c r="E1235" s="177">
        <v>6</v>
      </c>
      <c r="F1235" s="177" t="s">
        <v>135</v>
      </c>
      <c r="G1235" s="177" t="s">
        <v>142</v>
      </c>
      <c r="H1235" s="177" t="s">
        <v>142</v>
      </c>
    </row>
    <row r="1236" spans="1:8" x14ac:dyDescent="0.2">
      <c r="A1236" s="177" t="s">
        <v>185</v>
      </c>
      <c r="B1236" s="177" t="s">
        <v>1051</v>
      </c>
      <c r="C1236" s="177" t="s">
        <v>1054</v>
      </c>
      <c r="D1236" s="177">
        <v>3</v>
      </c>
      <c r="E1236" s="177">
        <v>5</v>
      </c>
      <c r="F1236" s="177" t="s">
        <v>135</v>
      </c>
      <c r="G1236" s="177" t="s">
        <v>142</v>
      </c>
      <c r="H1236" s="177" t="s">
        <v>142</v>
      </c>
    </row>
    <row r="1237" spans="1:8" x14ac:dyDescent="0.2">
      <c r="A1237" s="177" t="s">
        <v>185</v>
      </c>
      <c r="B1237" s="177" t="s">
        <v>1051</v>
      </c>
      <c r="C1237" s="177" t="s">
        <v>1055</v>
      </c>
      <c r="D1237" s="177">
        <v>2</v>
      </c>
      <c r="E1237" s="177">
        <v>6</v>
      </c>
      <c r="F1237" s="177" t="s">
        <v>135</v>
      </c>
      <c r="G1237" s="177" t="s">
        <v>142</v>
      </c>
      <c r="H1237" s="177" t="s">
        <v>142</v>
      </c>
    </row>
    <row r="1238" spans="1:8" x14ac:dyDescent="0.2">
      <c r="A1238" s="177" t="s">
        <v>185</v>
      </c>
      <c r="B1238" s="177" t="s">
        <v>1051</v>
      </c>
      <c r="C1238" s="177" t="s">
        <v>1056</v>
      </c>
      <c r="D1238" s="177">
        <v>2</v>
      </c>
      <c r="E1238" s="177">
        <v>6</v>
      </c>
      <c r="F1238" s="177" t="s">
        <v>135</v>
      </c>
      <c r="G1238" s="177" t="s">
        <v>142</v>
      </c>
      <c r="H1238" s="177" t="s">
        <v>142</v>
      </c>
    </row>
    <row r="1239" spans="1:8" x14ac:dyDescent="0.2">
      <c r="A1239" s="177" t="s">
        <v>185</v>
      </c>
      <c r="B1239" s="177" t="s">
        <v>1051</v>
      </c>
      <c r="C1239" s="177" t="s">
        <v>1057</v>
      </c>
      <c r="D1239" s="177">
        <v>3</v>
      </c>
      <c r="E1239" s="177">
        <v>6</v>
      </c>
      <c r="F1239" s="177" t="s">
        <v>135</v>
      </c>
      <c r="G1239" s="177" t="s">
        <v>142</v>
      </c>
      <c r="H1239" s="177" t="s">
        <v>142</v>
      </c>
    </row>
    <row r="1240" spans="1:8" x14ac:dyDescent="0.2">
      <c r="A1240" s="177" t="s">
        <v>185</v>
      </c>
      <c r="B1240" s="177" t="s">
        <v>1051</v>
      </c>
      <c r="C1240" s="177" t="s">
        <v>1058</v>
      </c>
      <c r="D1240" s="177">
        <v>2</v>
      </c>
      <c r="E1240" s="177">
        <v>7</v>
      </c>
      <c r="F1240" s="177" t="s">
        <v>142</v>
      </c>
      <c r="G1240" s="177" t="s">
        <v>142</v>
      </c>
      <c r="H1240" s="177" t="s">
        <v>142</v>
      </c>
    </row>
    <row r="1241" spans="1:8" x14ac:dyDescent="0.2">
      <c r="A1241" s="177" t="s">
        <v>185</v>
      </c>
      <c r="B1241" s="177" t="s">
        <v>1051</v>
      </c>
      <c r="C1241" s="177" t="s">
        <v>1059</v>
      </c>
      <c r="D1241" s="177">
        <v>2</v>
      </c>
      <c r="E1241" s="177">
        <v>5</v>
      </c>
      <c r="F1241" s="177" t="s">
        <v>135</v>
      </c>
      <c r="G1241" s="177" t="s">
        <v>142</v>
      </c>
      <c r="H1241" s="177" t="s">
        <v>142</v>
      </c>
    </row>
    <row r="1242" spans="1:8" x14ac:dyDescent="0.2">
      <c r="A1242" s="177" t="s">
        <v>185</v>
      </c>
      <c r="B1242" s="177" t="s">
        <v>1051</v>
      </c>
      <c r="C1242" s="177" t="s">
        <v>500</v>
      </c>
      <c r="D1242" s="177">
        <v>3</v>
      </c>
      <c r="E1242" s="177">
        <v>5</v>
      </c>
      <c r="F1242" s="177" t="s">
        <v>135</v>
      </c>
      <c r="G1242" s="177" t="s">
        <v>142</v>
      </c>
      <c r="H1242" s="177" t="s">
        <v>142</v>
      </c>
    </row>
    <row r="1243" spans="1:8" x14ac:dyDescent="0.2">
      <c r="A1243" s="177" t="s">
        <v>185</v>
      </c>
      <c r="B1243" s="177" t="s">
        <v>1051</v>
      </c>
      <c r="C1243" s="177" t="s">
        <v>1060</v>
      </c>
      <c r="D1243" s="177">
        <v>3</v>
      </c>
      <c r="E1243" s="177">
        <v>6</v>
      </c>
      <c r="F1243" s="177" t="s">
        <v>135</v>
      </c>
      <c r="G1243" s="177" t="s">
        <v>142</v>
      </c>
      <c r="H1243" s="177" t="s">
        <v>142</v>
      </c>
    </row>
    <row r="1244" spans="1:8" x14ac:dyDescent="0.2">
      <c r="A1244" s="177" t="s">
        <v>185</v>
      </c>
      <c r="B1244" s="177" t="s">
        <v>1051</v>
      </c>
      <c r="C1244" s="177" t="s">
        <v>555</v>
      </c>
      <c r="D1244" s="177">
        <v>3</v>
      </c>
      <c r="E1244" s="177">
        <v>5</v>
      </c>
      <c r="F1244" s="177" t="s">
        <v>135</v>
      </c>
      <c r="G1244" s="177" t="s">
        <v>142</v>
      </c>
      <c r="H1244" s="177" t="s">
        <v>142</v>
      </c>
    </row>
    <row r="1245" spans="1:8" x14ac:dyDescent="0.2">
      <c r="A1245" s="177" t="s">
        <v>185</v>
      </c>
      <c r="B1245" s="177" t="s">
        <v>1051</v>
      </c>
      <c r="C1245" s="177" t="s">
        <v>1061</v>
      </c>
      <c r="D1245" s="177">
        <v>1</v>
      </c>
      <c r="E1245" s="177">
        <v>5</v>
      </c>
      <c r="F1245" s="177" t="s">
        <v>135</v>
      </c>
      <c r="G1245" s="177" t="s">
        <v>142</v>
      </c>
      <c r="H1245" s="177" t="s">
        <v>142</v>
      </c>
    </row>
    <row r="1246" spans="1:8" x14ac:dyDescent="0.2">
      <c r="A1246" s="177" t="s">
        <v>185</v>
      </c>
      <c r="B1246" s="177" t="s">
        <v>1051</v>
      </c>
      <c r="C1246" s="177" t="s">
        <v>154</v>
      </c>
      <c r="D1246" s="177">
        <v>1</v>
      </c>
      <c r="E1246" s="177">
        <v>5</v>
      </c>
      <c r="F1246" s="177" t="s">
        <v>135</v>
      </c>
      <c r="G1246" s="177" t="s">
        <v>142</v>
      </c>
      <c r="H1246" s="177" t="s">
        <v>142</v>
      </c>
    </row>
    <row r="1247" spans="1:8" x14ac:dyDescent="0.2">
      <c r="A1247" s="177" t="s">
        <v>185</v>
      </c>
      <c r="B1247" s="177" t="s">
        <v>1051</v>
      </c>
      <c r="C1247" s="177" t="s">
        <v>702</v>
      </c>
      <c r="D1247" s="177">
        <v>1</v>
      </c>
      <c r="E1247" s="177">
        <v>5</v>
      </c>
      <c r="F1247" s="177" t="s">
        <v>135</v>
      </c>
      <c r="G1247" s="177" t="s">
        <v>142</v>
      </c>
      <c r="H1247" s="177" t="s">
        <v>142</v>
      </c>
    </row>
    <row r="1248" spans="1:8" x14ac:dyDescent="0.2">
      <c r="A1248" s="177" t="s">
        <v>185</v>
      </c>
      <c r="B1248" s="177" t="s">
        <v>1051</v>
      </c>
      <c r="C1248" s="177" t="s">
        <v>1062</v>
      </c>
      <c r="D1248" s="177">
        <v>2</v>
      </c>
      <c r="E1248" s="177">
        <v>6</v>
      </c>
      <c r="F1248" s="177" t="s">
        <v>135</v>
      </c>
      <c r="G1248" s="177" t="s">
        <v>142</v>
      </c>
      <c r="H1248" s="177" t="s">
        <v>142</v>
      </c>
    </row>
    <row r="1249" spans="1:8" x14ac:dyDescent="0.2">
      <c r="A1249" s="177" t="s">
        <v>185</v>
      </c>
      <c r="B1249" s="177" t="s">
        <v>1051</v>
      </c>
      <c r="C1249" s="177" t="s">
        <v>1063</v>
      </c>
      <c r="D1249" s="177">
        <v>3</v>
      </c>
      <c r="E1249" s="177">
        <v>6</v>
      </c>
      <c r="F1249" s="177" t="s">
        <v>135</v>
      </c>
      <c r="G1249" s="177" t="s">
        <v>142</v>
      </c>
      <c r="H1249" s="177" t="s">
        <v>142</v>
      </c>
    </row>
    <row r="1250" spans="1:8" x14ac:dyDescent="0.2">
      <c r="A1250" s="177" t="s">
        <v>185</v>
      </c>
      <c r="B1250" s="177" t="s">
        <v>1051</v>
      </c>
      <c r="C1250" s="177" t="s">
        <v>1064</v>
      </c>
      <c r="D1250" s="177">
        <v>3</v>
      </c>
      <c r="E1250" s="177">
        <v>7</v>
      </c>
      <c r="F1250" s="177" t="s">
        <v>142</v>
      </c>
      <c r="G1250" s="177" t="s">
        <v>142</v>
      </c>
      <c r="H1250" s="177" t="s">
        <v>142</v>
      </c>
    </row>
    <row r="1251" spans="1:8" x14ac:dyDescent="0.2">
      <c r="A1251" s="177" t="s">
        <v>185</v>
      </c>
      <c r="B1251" s="177" t="s">
        <v>1051</v>
      </c>
      <c r="C1251" s="177" t="s">
        <v>1065</v>
      </c>
      <c r="D1251" s="177">
        <v>3</v>
      </c>
      <c r="E1251" s="177">
        <v>6</v>
      </c>
      <c r="F1251" s="177" t="s">
        <v>135</v>
      </c>
      <c r="G1251" s="177" t="s">
        <v>142</v>
      </c>
      <c r="H1251" s="177" t="s">
        <v>142</v>
      </c>
    </row>
    <row r="1252" spans="1:8" x14ac:dyDescent="0.2">
      <c r="A1252" s="177" t="s">
        <v>185</v>
      </c>
      <c r="B1252" s="177" t="s">
        <v>1051</v>
      </c>
      <c r="C1252" s="177" t="s">
        <v>705</v>
      </c>
      <c r="D1252" s="177">
        <v>2</v>
      </c>
      <c r="E1252" s="177">
        <v>5</v>
      </c>
      <c r="F1252" s="177" t="s">
        <v>135</v>
      </c>
      <c r="G1252" s="177" t="s">
        <v>142</v>
      </c>
      <c r="H1252" s="177" t="s">
        <v>142</v>
      </c>
    </row>
    <row r="1253" spans="1:8" x14ac:dyDescent="0.2">
      <c r="A1253" s="177" t="s">
        <v>185</v>
      </c>
      <c r="B1253" s="177" t="s">
        <v>1051</v>
      </c>
      <c r="C1253" s="177" t="s">
        <v>324</v>
      </c>
      <c r="D1253" s="177">
        <v>3</v>
      </c>
      <c r="E1253" s="177">
        <v>6</v>
      </c>
      <c r="F1253" s="177" t="s">
        <v>135</v>
      </c>
      <c r="G1253" s="177" t="s">
        <v>142</v>
      </c>
      <c r="H1253" s="177" t="s">
        <v>142</v>
      </c>
    </row>
    <row r="1254" spans="1:8" x14ac:dyDescent="0.2">
      <c r="A1254" s="177" t="s">
        <v>185</v>
      </c>
      <c r="B1254" s="177" t="s">
        <v>1051</v>
      </c>
      <c r="C1254" s="177" t="s">
        <v>442</v>
      </c>
      <c r="D1254" s="177">
        <v>3</v>
      </c>
      <c r="E1254" s="177">
        <v>6</v>
      </c>
      <c r="F1254" s="177" t="s">
        <v>135</v>
      </c>
      <c r="G1254" s="177" t="s">
        <v>142</v>
      </c>
      <c r="H1254" s="177" t="s">
        <v>142</v>
      </c>
    </row>
    <row r="1255" spans="1:8" x14ac:dyDescent="0.2">
      <c r="A1255" s="177" t="s">
        <v>185</v>
      </c>
      <c r="B1255" s="177" t="s">
        <v>1051</v>
      </c>
      <c r="C1255" s="177" t="s">
        <v>808</v>
      </c>
      <c r="D1255" s="177">
        <v>2</v>
      </c>
      <c r="E1255" s="177">
        <v>6</v>
      </c>
      <c r="F1255" s="177" t="s">
        <v>135</v>
      </c>
      <c r="G1255" s="177" t="s">
        <v>142</v>
      </c>
      <c r="H1255" s="177" t="s">
        <v>142</v>
      </c>
    </row>
    <row r="1256" spans="1:8" x14ac:dyDescent="0.2">
      <c r="A1256" s="177" t="s">
        <v>185</v>
      </c>
      <c r="B1256" s="177" t="s">
        <v>1051</v>
      </c>
      <c r="C1256" s="177" t="s">
        <v>1066</v>
      </c>
      <c r="D1256" s="177">
        <v>2</v>
      </c>
      <c r="E1256" s="177">
        <v>5</v>
      </c>
      <c r="F1256" s="177" t="s">
        <v>135</v>
      </c>
      <c r="G1256" s="177" t="s">
        <v>142</v>
      </c>
      <c r="H1256" s="177" t="s">
        <v>142</v>
      </c>
    </row>
    <row r="1257" spans="1:8" x14ac:dyDescent="0.2">
      <c r="A1257" s="177" t="s">
        <v>185</v>
      </c>
      <c r="B1257" s="177" t="s">
        <v>1051</v>
      </c>
      <c r="C1257" s="177" t="s">
        <v>810</v>
      </c>
      <c r="D1257" s="177">
        <v>2</v>
      </c>
      <c r="E1257" s="177">
        <v>6</v>
      </c>
      <c r="F1257" s="177" t="s">
        <v>135</v>
      </c>
      <c r="G1257" s="177" t="s">
        <v>142</v>
      </c>
      <c r="H1257" s="177" t="s">
        <v>142</v>
      </c>
    </row>
    <row r="1258" spans="1:8" x14ac:dyDescent="0.2">
      <c r="A1258" s="177" t="s">
        <v>185</v>
      </c>
      <c r="B1258" s="177" t="s">
        <v>1051</v>
      </c>
      <c r="C1258" s="177" t="s">
        <v>1067</v>
      </c>
      <c r="D1258" s="177">
        <v>2</v>
      </c>
      <c r="E1258" s="177">
        <v>5</v>
      </c>
      <c r="F1258" s="177" t="s">
        <v>135</v>
      </c>
      <c r="G1258" s="177" t="s">
        <v>142</v>
      </c>
      <c r="H1258" s="177" t="s">
        <v>142</v>
      </c>
    </row>
    <row r="1259" spans="1:8" x14ac:dyDescent="0.2">
      <c r="A1259" s="177" t="s">
        <v>185</v>
      </c>
      <c r="B1259" s="177" t="s">
        <v>1051</v>
      </c>
      <c r="C1259" s="177" t="s">
        <v>1068</v>
      </c>
      <c r="D1259" s="177">
        <v>3</v>
      </c>
      <c r="E1259" s="177">
        <v>6</v>
      </c>
      <c r="F1259" s="177" t="s">
        <v>135</v>
      </c>
      <c r="G1259" s="177" t="s">
        <v>142</v>
      </c>
      <c r="H1259" s="177" t="s">
        <v>142</v>
      </c>
    </row>
    <row r="1260" spans="1:8" x14ac:dyDescent="0.2">
      <c r="A1260" s="177" t="s">
        <v>185</v>
      </c>
      <c r="B1260" s="177" t="s">
        <v>1051</v>
      </c>
      <c r="C1260" s="177" t="s">
        <v>1069</v>
      </c>
      <c r="D1260" s="177">
        <v>2</v>
      </c>
      <c r="E1260" s="177">
        <v>7</v>
      </c>
      <c r="F1260" s="177" t="s">
        <v>142</v>
      </c>
      <c r="G1260" s="177" t="s">
        <v>142</v>
      </c>
      <c r="H1260" s="177" t="s">
        <v>142</v>
      </c>
    </row>
    <row r="1261" spans="1:8" x14ac:dyDescent="0.2">
      <c r="A1261" s="177" t="s">
        <v>185</v>
      </c>
      <c r="B1261" s="177" t="s">
        <v>1051</v>
      </c>
      <c r="C1261" s="177" t="s">
        <v>1070</v>
      </c>
      <c r="D1261" s="177">
        <v>3</v>
      </c>
      <c r="E1261" s="177">
        <v>6</v>
      </c>
      <c r="F1261" s="177" t="s">
        <v>135</v>
      </c>
      <c r="G1261" s="177" t="s">
        <v>142</v>
      </c>
      <c r="H1261" s="177" t="s">
        <v>142</v>
      </c>
    </row>
    <row r="1262" spans="1:8" x14ac:dyDescent="0.2">
      <c r="A1262" s="177" t="s">
        <v>185</v>
      </c>
      <c r="B1262" s="177" t="s">
        <v>1051</v>
      </c>
      <c r="C1262" s="177" t="s">
        <v>1071</v>
      </c>
      <c r="D1262" s="177">
        <v>3</v>
      </c>
      <c r="E1262" s="177">
        <v>5</v>
      </c>
      <c r="F1262" s="177" t="s">
        <v>135</v>
      </c>
      <c r="G1262" s="177" t="s">
        <v>142</v>
      </c>
      <c r="H1262" s="177" t="s">
        <v>142</v>
      </c>
    </row>
    <row r="1263" spans="1:8" x14ac:dyDescent="0.2">
      <c r="A1263" s="177" t="s">
        <v>185</v>
      </c>
      <c r="B1263" s="177" t="s">
        <v>1051</v>
      </c>
      <c r="C1263" s="177" t="s">
        <v>1072</v>
      </c>
      <c r="D1263" s="177">
        <v>1</v>
      </c>
      <c r="E1263" s="177">
        <v>5</v>
      </c>
      <c r="F1263" s="177" t="s">
        <v>135</v>
      </c>
      <c r="G1263" s="177" t="s">
        <v>142</v>
      </c>
      <c r="H1263" s="177" t="s">
        <v>142</v>
      </c>
    </row>
    <row r="1264" spans="1:8" x14ac:dyDescent="0.2">
      <c r="A1264" s="177" t="s">
        <v>185</v>
      </c>
      <c r="B1264" s="177" t="s">
        <v>1051</v>
      </c>
      <c r="C1264" s="177" t="s">
        <v>1073</v>
      </c>
      <c r="D1264" s="177">
        <v>2</v>
      </c>
      <c r="E1264" s="177">
        <v>7</v>
      </c>
      <c r="F1264" s="177" t="s">
        <v>142</v>
      </c>
      <c r="G1264" s="177" t="s">
        <v>142</v>
      </c>
      <c r="H1264" s="177" t="s">
        <v>142</v>
      </c>
    </row>
    <row r="1265" spans="1:8" x14ac:dyDescent="0.2">
      <c r="A1265" s="177" t="s">
        <v>185</v>
      </c>
      <c r="B1265" s="177" t="s">
        <v>1051</v>
      </c>
      <c r="C1265" s="177" t="s">
        <v>1074</v>
      </c>
      <c r="D1265" s="177">
        <v>3</v>
      </c>
      <c r="E1265" s="177">
        <v>6</v>
      </c>
      <c r="F1265" s="177" t="s">
        <v>135</v>
      </c>
      <c r="G1265" s="177" t="s">
        <v>142</v>
      </c>
      <c r="H1265" s="177" t="s">
        <v>142</v>
      </c>
    </row>
    <row r="1266" spans="1:8" x14ac:dyDescent="0.2">
      <c r="A1266" s="177" t="s">
        <v>185</v>
      </c>
      <c r="B1266" s="177" t="s">
        <v>1051</v>
      </c>
      <c r="C1266" s="177" t="s">
        <v>1075</v>
      </c>
      <c r="D1266" s="177">
        <v>2</v>
      </c>
      <c r="E1266" s="177">
        <v>5</v>
      </c>
      <c r="F1266" s="177" t="s">
        <v>135</v>
      </c>
      <c r="G1266" s="177" t="s">
        <v>142</v>
      </c>
      <c r="H1266" s="177" t="s">
        <v>142</v>
      </c>
    </row>
    <row r="1267" spans="1:8" x14ac:dyDescent="0.2">
      <c r="A1267" s="177" t="s">
        <v>185</v>
      </c>
      <c r="B1267" s="177" t="s">
        <v>1051</v>
      </c>
      <c r="C1267" s="177" t="s">
        <v>1076</v>
      </c>
      <c r="D1267" s="177">
        <v>2</v>
      </c>
      <c r="E1267" s="177">
        <v>5</v>
      </c>
      <c r="F1267" s="177" t="s">
        <v>135</v>
      </c>
      <c r="G1267" s="177" t="s">
        <v>142</v>
      </c>
      <c r="H1267" s="177" t="s">
        <v>142</v>
      </c>
    </row>
    <row r="1268" spans="1:8" x14ac:dyDescent="0.2">
      <c r="A1268" s="177" t="s">
        <v>185</v>
      </c>
      <c r="B1268" s="177" t="s">
        <v>1051</v>
      </c>
      <c r="C1268" s="177" t="s">
        <v>1077</v>
      </c>
      <c r="D1268" s="177">
        <v>3</v>
      </c>
      <c r="E1268" s="177">
        <v>6</v>
      </c>
      <c r="F1268" s="177" t="s">
        <v>135</v>
      </c>
      <c r="G1268" s="177" t="s">
        <v>142</v>
      </c>
      <c r="H1268" s="177" t="s">
        <v>142</v>
      </c>
    </row>
    <row r="1269" spans="1:8" x14ac:dyDescent="0.2">
      <c r="A1269" s="177" t="s">
        <v>185</v>
      </c>
      <c r="B1269" s="177" t="s">
        <v>1051</v>
      </c>
      <c r="C1269" s="177" t="s">
        <v>1078</v>
      </c>
      <c r="D1269" s="177">
        <v>2</v>
      </c>
      <c r="E1269" s="177">
        <v>7</v>
      </c>
      <c r="F1269" s="177" t="s">
        <v>142</v>
      </c>
      <c r="G1269" s="177" t="s">
        <v>142</v>
      </c>
      <c r="H1269" s="177" t="s">
        <v>142</v>
      </c>
    </row>
    <row r="1270" spans="1:8" x14ac:dyDescent="0.2">
      <c r="A1270" s="177" t="s">
        <v>185</v>
      </c>
      <c r="B1270" s="177" t="s">
        <v>1051</v>
      </c>
      <c r="C1270" s="177" t="s">
        <v>1079</v>
      </c>
      <c r="D1270" s="177">
        <v>3</v>
      </c>
      <c r="E1270" s="177">
        <v>6</v>
      </c>
      <c r="F1270" s="177" t="s">
        <v>135</v>
      </c>
      <c r="G1270" s="177" t="s">
        <v>142</v>
      </c>
      <c r="H1270" s="177" t="s">
        <v>142</v>
      </c>
    </row>
    <row r="1271" spans="1:8" x14ac:dyDescent="0.2">
      <c r="A1271" s="177" t="s">
        <v>185</v>
      </c>
      <c r="B1271" s="177" t="s">
        <v>1051</v>
      </c>
      <c r="C1271" s="177" t="s">
        <v>210</v>
      </c>
      <c r="D1271" s="177">
        <v>1</v>
      </c>
      <c r="E1271" s="177">
        <v>5</v>
      </c>
      <c r="F1271" s="177" t="s">
        <v>135</v>
      </c>
      <c r="G1271" s="177" t="s">
        <v>142</v>
      </c>
      <c r="H1271" s="177" t="s">
        <v>142</v>
      </c>
    </row>
    <row r="1272" spans="1:8" x14ac:dyDescent="0.2">
      <c r="A1272" s="177" t="s">
        <v>185</v>
      </c>
      <c r="B1272" s="177" t="s">
        <v>1051</v>
      </c>
      <c r="C1272" s="177" t="s">
        <v>1080</v>
      </c>
      <c r="D1272" s="177">
        <v>1</v>
      </c>
      <c r="E1272" s="177">
        <v>5</v>
      </c>
      <c r="F1272" s="177" t="s">
        <v>135</v>
      </c>
      <c r="G1272" s="177" t="s">
        <v>142</v>
      </c>
      <c r="H1272" s="177" t="s">
        <v>142</v>
      </c>
    </row>
    <row r="1273" spans="1:8" x14ac:dyDescent="0.2">
      <c r="A1273" s="177" t="s">
        <v>185</v>
      </c>
      <c r="B1273" s="177" t="s">
        <v>1051</v>
      </c>
      <c r="C1273" s="177" t="s">
        <v>1081</v>
      </c>
      <c r="D1273" s="177">
        <v>3</v>
      </c>
      <c r="E1273" s="177">
        <v>6</v>
      </c>
      <c r="F1273" s="177" t="s">
        <v>135</v>
      </c>
      <c r="G1273" s="177" t="s">
        <v>142</v>
      </c>
      <c r="H1273" s="177" t="s">
        <v>142</v>
      </c>
    </row>
    <row r="1274" spans="1:8" x14ac:dyDescent="0.2">
      <c r="A1274" s="177" t="s">
        <v>185</v>
      </c>
      <c r="B1274" s="177" t="s">
        <v>1051</v>
      </c>
      <c r="C1274" s="177" t="s">
        <v>492</v>
      </c>
      <c r="D1274" s="177">
        <v>2</v>
      </c>
      <c r="E1274" s="177">
        <v>5</v>
      </c>
      <c r="F1274" s="177" t="s">
        <v>135</v>
      </c>
      <c r="G1274" s="177" t="s">
        <v>142</v>
      </c>
      <c r="H1274" s="177" t="s">
        <v>142</v>
      </c>
    </row>
    <row r="1275" spans="1:8" x14ac:dyDescent="0.2">
      <c r="A1275" s="177" t="s">
        <v>185</v>
      </c>
      <c r="B1275" s="177" t="s">
        <v>1051</v>
      </c>
      <c r="C1275" s="177" t="s">
        <v>1082</v>
      </c>
      <c r="D1275" s="177">
        <v>2</v>
      </c>
      <c r="E1275" s="177">
        <v>7</v>
      </c>
      <c r="F1275" s="177" t="s">
        <v>142</v>
      </c>
      <c r="G1275" s="177" t="s">
        <v>142</v>
      </c>
      <c r="H1275" s="177" t="s">
        <v>142</v>
      </c>
    </row>
    <row r="1276" spans="1:8" x14ac:dyDescent="0.2">
      <c r="A1276" s="177" t="s">
        <v>185</v>
      </c>
      <c r="B1276" s="177" t="s">
        <v>1051</v>
      </c>
      <c r="C1276" s="177" t="s">
        <v>386</v>
      </c>
      <c r="D1276" s="177">
        <v>3</v>
      </c>
      <c r="E1276" s="177">
        <v>6</v>
      </c>
      <c r="F1276" s="177" t="s">
        <v>135</v>
      </c>
      <c r="G1276" s="177" t="s">
        <v>142</v>
      </c>
      <c r="H1276" s="177" t="s">
        <v>142</v>
      </c>
    </row>
    <row r="1277" spans="1:8" x14ac:dyDescent="0.2">
      <c r="A1277" s="177" t="s">
        <v>185</v>
      </c>
      <c r="B1277" s="177" t="s">
        <v>1051</v>
      </c>
      <c r="C1277" s="177" t="s">
        <v>1083</v>
      </c>
      <c r="D1277" s="177">
        <v>2</v>
      </c>
      <c r="E1277" s="177">
        <v>5</v>
      </c>
      <c r="F1277" s="177" t="s">
        <v>135</v>
      </c>
      <c r="G1277" s="177" t="s">
        <v>142</v>
      </c>
      <c r="H1277" s="177" t="s">
        <v>142</v>
      </c>
    </row>
    <row r="1278" spans="1:8" x14ac:dyDescent="0.2">
      <c r="A1278" s="177" t="s">
        <v>185</v>
      </c>
      <c r="B1278" s="177" t="s">
        <v>1051</v>
      </c>
      <c r="C1278" s="177" t="s">
        <v>1084</v>
      </c>
      <c r="D1278" s="177">
        <v>2</v>
      </c>
      <c r="E1278" s="177">
        <v>6</v>
      </c>
      <c r="F1278" s="177" t="s">
        <v>135</v>
      </c>
      <c r="G1278" s="177" t="s">
        <v>142</v>
      </c>
      <c r="H1278" s="177" t="s">
        <v>142</v>
      </c>
    </row>
    <row r="1279" spans="1:8" x14ac:dyDescent="0.2">
      <c r="A1279" s="177" t="s">
        <v>185</v>
      </c>
      <c r="B1279" s="177" t="s">
        <v>1051</v>
      </c>
      <c r="C1279" s="177" t="s">
        <v>1085</v>
      </c>
      <c r="D1279" s="177">
        <v>1</v>
      </c>
      <c r="E1279" s="177">
        <v>5</v>
      </c>
      <c r="F1279" s="177" t="s">
        <v>135</v>
      </c>
      <c r="G1279" s="177" t="s">
        <v>142</v>
      </c>
      <c r="H1279" s="177" t="s">
        <v>142</v>
      </c>
    </row>
    <row r="1280" spans="1:8" x14ac:dyDescent="0.2">
      <c r="A1280" s="177" t="s">
        <v>185</v>
      </c>
      <c r="B1280" s="177" t="s">
        <v>1051</v>
      </c>
      <c r="C1280" s="177" t="s">
        <v>725</v>
      </c>
      <c r="D1280" s="177">
        <v>2</v>
      </c>
      <c r="E1280" s="177">
        <v>5</v>
      </c>
      <c r="F1280" s="177" t="s">
        <v>135</v>
      </c>
      <c r="G1280" s="177" t="s">
        <v>142</v>
      </c>
      <c r="H1280" s="177" t="s">
        <v>142</v>
      </c>
    </row>
    <row r="1281" spans="1:8" x14ac:dyDescent="0.2">
      <c r="A1281" s="177" t="s">
        <v>185</v>
      </c>
      <c r="B1281" s="177" t="s">
        <v>1051</v>
      </c>
      <c r="C1281" s="177" t="s">
        <v>1086</v>
      </c>
      <c r="D1281" s="177">
        <v>3</v>
      </c>
      <c r="E1281" s="177">
        <v>7</v>
      </c>
      <c r="F1281" s="177" t="s">
        <v>142</v>
      </c>
      <c r="G1281" s="177" t="s">
        <v>142</v>
      </c>
      <c r="H1281" s="177" t="s">
        <v>142</v>
      </c>
    </row>
    <row r="1282" spans="1:8" x14ac:dyDescent="0.2">
      <c r="A1282" s="177" t="s">
        <v>185</v>
      </c>
      <c r="B1282" s="177" t="s">
        <v>1051</v>
      </c>
      <c r="C1282" s="177" t="s">
        <v>1087</v>
      </c>
      <c r="D1282" s="177">
        <v>3</v>
      </c>
      <c r="E1282" s="177">
        <v>7</v>
      </c>
      <c r="F1282" s="177" t="s">
        <v>142</v>
      </c>
      <c r="G1282" s="177" t="s">
        <v>142</v>
      </c>
      <c r="H1282" s="177" t="s">
        <v>142</v>
      </c>
    </row>
    <row r="1283" spans="1:8" x14ac:dyDescent="0.2">
      <c r="A1283" s="177" t="s">
        <v>185</v>
      </c>
      <c r="B1283" s="177" t="s">
        <v>1051</v>
      </c>
      <c r="C1283" s="177" t="s">
        <v>1088</v>
      </c>
      <c r="D1283" s="177">
        <v>3</v>
      </c>
      <c r="E1283" s="177">
        <v>5</v>
      </c>
      <c r="F1283" s="177" t="s">
        <v>135</v>
      </c>
      <c r="G1283" s="177" t="s">
        <v>142</v>
      </c>
      <c r="H1283" s="177" t="s">
        <v>142</v>
      </c>
    </row>
    <row r="1284" spans="1:8" x14ac:dyDescent="0.2">
      <c r="A1284" s="177" t="s">
        <v>185</v>
      </c>
      <c r="B1284" s="177" t="s">
        <v>1051</v>
      </c>
      <c r="C1284" s="177" t="s">
        <v>1089</v>
      </c>
      <c r="D1284" s="177">
        <v>3</v>
      </c>
      <c r="E1284" s="177">
        <v>6</v>
      </c>
      <c r="F1284" s="177" t="s">
        <v>135</v>
      </c>
      <c r="G1284" s="177" t="s">
        <v>142</v>
      </c>
      <c r="H1284" s="177" t="s">
        <v>142</v>
      </c>
    </row>
    <row r="1285" spans="1:8" x14ac:dyDescent="0.2">
      <c r="A1285" s="177" t="s">
        <v>185</v>
      </c>
      <c r="B1285" s="177" t="s">
        <v>1051</v>
      </c>
      <c r="C1285" s="177" t="s">
        <v>1090</v>
      </c>
      <c r="D1285" s="177">
        <v>2</v>
      </c>
      <c r="E1285" s="177">
        <v>6</v>
      </c>
      <c r="F1285" s="177" t="s">
        <v>135</v>
      </c>
      <c r="G1285" s="177" t="s">
        <v>142</v>
      </c>
      <c r="H1285" s="177" t="s">
        <v>142</v>
      </c>
    </row>
    <row r="1286" spans="1:8" x14ac:dyDescent="0.2">
      <c r="A1286" s="177" t="s">
        <v>185</v>
      </c>
      <c r="B1286" s="177" t="s">
        <v>1051</v>
      </c>
      <c r="C1286" s="177" t="s">
        <v>727</v>
      </c>
      <c r="D1286" s="177">
        <v>3</v>
      </c>
      <c r="E1286" s="177">
        <v>6</v>
      </c>
      <c r="F1286" s="177" t="s">
        <v>135</v>
      </c>
      <c r="G1286" s="177" t="s">
        <v>142</v>
      </c>
      <c r="H1286" s="177" t="s">
        <v>142</v>
      </c>
    </row>
    <row r="1287" spans="1:8" x14ac:dyDescent="0.2">
      <c r="A1287" s="177" t="s">
        <v>185</v>
      </c>
      <c r="B1287" s="177" t="s">
        <v>1051</v>
      </c>
      <c r="C1287" s="177" t="s">
        <v>1091</v>
      </c>
      <c r="D1287" s="177">
        <v>3</v>
      </c>
      <c r="E1287" s="177">
        <v>6</v>
      </c>
      <c r="F1287" s="177" t="s">
        <v>135</v>
      </c>
      <c r="G1287" s="177" t="s">
        <v>142</v>
      </c>
      <c r="H1287" s="177" t="s">
        <v>142</v>
      </c>
    </row>
    <row r="1288" spans="1:8" x14ac:dyDescent="0.2">
      <c r="A1288" s="177" t="s">
        <v>185</v>
      </c>
      <c r="B1288" s="177" t="s">
        <v>1051</v>
      </c>
      <c r="C1288" s="177" t="s">
        <v>1092</v>
      </c>
      <c r="D1288" s="177">
        <v>2</v>
      </c>
      <c r="E1288" s="177">
        <v>6</v>
      </c>
      <c r="F1288" s="177" t="s">
        <v>135</v>
      </c>
      <c r="G1288" s="177" t="s">
        <v>142</v>
      </c>
      <c r="H1288" s="177" t="s">
        <v>142</v>
      </c>
    </row>
    <row r="1289" spans="1:8" x14ac:dyDescent="0.2">
      <c r="A1289" s="177" t="s">
        <v>185</v>
      </c>
      <c r="B1289" s="177" t="s">
        <v>1051</v>
      </c>
      <c r="C1289" s="177" t="s">
        <v>1093</v>
      </c>
      <c r="D1289" s="177">
        <v>3</v>
      </c>
      <c r="E1289" s="177">
        <v>5</v>
      </c>
      <c r="F1289" s="177" t="s">
        <v>135</v>
      </c>
      <c r="G1289" s="177" t="s">
        <v>142</v>
      </c>
      <c r="H1289" s="177" t="s">
        <v>142</v>
      </c>
    </row>
    <row r="1290" spans="1:8" x14ac:dyDescent="0.2">
      <c r="A1290" s="177" t="s">
        <v>185</v>
      </c>
      <c r="B1290" s="177" t="s">
        <v>1051</v>
      </c>
      <c r="C1290" s="177" t="s">
        <v>1094</v>
      </c>
      <c r="D1290" s="177">
        <v>3</v>
      </c>
      <c r="E1290" s="177">
        <v>6</v>
      </c>
      <c r="F1290" s="177" t="s">
        <v>135</v>
      </c>
      <c r="G1290" s="177" t="s">
        <v>142</v>
      </c>
      <c r="H1290" s="177" t="s">
        <v>142</v>
      </c>
    </row>
    <row r="1291" spans="1:8" x14ac:dyDescent="0.2">
      <c r="A1291" s="177" t="s">
        <v>185</v>
      </c>
      <c r="B1291" s="177" t="s">
        <v>1051</v>
      </c>
      <c r="C1291" s="177" t="s">
        <v>238</v>
      </c>
      <c r="D1291" s="177">
        <v>2</v>
      </c>
      <c r="E1291" s="177">
        <v>5</v>
      </c>
      <c r="F1291" s="177" t="s">
        <v>135</v>
      </c>
      <c r="G1291" s="177" t="s">
        <v>142</v>
      </c>
      <c r="H1291" s="177" t="s">
        <v>142</v>
      </c>
    </row>
    <row r="1292" spans="1:8" x14ac:dyDescent="0.2">
      <c r="A1292" s="177" t="s">
        <v>185</v>
      </c>
      <c r="B1292" s="177" t="s">
        <v>1051</v>
      </c>
      <c r="C1292" s="177" t="s">
        <v>1095</v>
      </c>
      <c r="D1292" s="177">
        <v>2</v>
      </c>
      <c r="E1292" s="177">
        <v>5</v>
      </c>
      <c r="F1292" s="177" t="s">
        <v>135</v>
      </c>
      <c r="G1292" s="177" t="s">
        <v>142</v>
      </c>
      <c r="H1292" s="177" t="s">
        <v>142</v>
      </c>
    </row>
    <row r="1293" spans="1:8" x14ac:dyDescent="0.2">
      <c r="A1293" s="177" t="s">
        <v>185</v>
      </c>
      <c r="B1293" s="177" t="s">
        <v>1051</v>
      </c>
      <c r="C1293" s="177" t="s">
        <v>1096</v>
      </c>
      <c r="D1293" s="177">
        <v>2</v>
      </c>
      <c r="E1293" s="177">
        <v>6</v>
      </c>
      <c r="F1293" s="177" t="s">
        <v>135</v>
      </c>
      <c r="G1293" s="177" t="s">
        <v>142</v>
      </c>
      <c r="H1293" s="177" t="s">
        <v>142</v>
      </c>
    </row>
    <row r="1294" spans="1:8" x14ac:dyDescent="0.2">
      <c r="A1294" s="177" t="s">
        <v>185</v>
      </c>
      <c r="B1294" s="177" t="s">
        <v>1051</v>
      </c>
      <c r="C1294" s="177" t="s">
        <v>1097</v>
      </c>
      <c r="D1294" s="177">
        <v>3</v>
      </c>
      <c r="E1294" s="177">
        <v>5</v>
      </c>
      <c r="F1294" s="177" t="s">
        <v>135</v>
      </c>
      <c r="G1294" s="177" t="s">
        <v>142</v>
      </c>
      <c r="H1294" s="177" t="s">
        <v>142</v>
      </c>
    </row>
    <row r="1295" spans="1:8" x14ac:dyDescent="0.2">
      <c r="A1295" s="177" t="s">
        <v>185</v>
      </c>
      <c r="B1295" s="177" t="s">
        <v>1051</v>
      </c>
      <c r="C1295" s="177" t="s">
        <v>1098</v>
      </c>
      <c r="D1295" s="177">
        <v>3</v>
      </c>
      <c r="E1295" s="177">
        <v>6</v>
      </c>
      <c r="F1295" s="177" t="s">
        <v>135</v>
      </c>
      <c r="G1295" s="177" t="s">
        <v>142</v>
      </c>
      <c r="H1295" s="177" t="s">
        <v>142</v>
      </c>
    </row>
    <row r="1296" spans="1:8" x14ac:dyDescent="0.2">
      <c r="A1296" s="177" t="s">
        <v>185</v>
      </c>
      <c r="B1296" s="177" t="s">
        <v>1051</v>
      </c>
      <c r="C1296" s="177" t="s">
        <v>1099</v>
      </c>
      <c r="D1296" s="177">
        <v>2</v>
      </c>
      <c r="E1296" s="177">
        <v>5</v>
      </c>
      <c r="F1296" s="177" t="s">
        <v>135</v>
      </c>
      <c r="G1296" s="177" t="s">
        <v>142</v>
      </c>
      <c r="H1296" s="177" t="s">
        <v>142</v>
      </c>
    </row>
    <row r="1297" spans="1:8" x14ac:dyDescent="0.2">
      <c r="A1297" s="177" t="s">
        <v>185</v>
      </c>
      <c r="B1297" s="177" t="s">
        <v>1051</v>
      </c>
      <c r="C1297" s="177" t="s">
        <v>1100</v>
      </c>
      <c r="D1297" s="177">
        <v>3</v>
      </c>
      <c r="E1297" s="177">
        <v>6</v>
      </c>
      <c r="F1297" s="177" t="s">
        <v>135</v>
      </c>
      <c r="G1297" s="177" t="s">
        <v>142</v>
      </c>
      <c r="H1297" s="177" t="s">
        <v>142</v>
      </c>
    </row>
    <row r="1298" spans="1:8" x14ac:dyDescent="0.2">
      <c r="A1298" s="177" t="s">
        <v>185</v>
      </c>
      <c r="B1298" s="177" t="s">
        <v>1051</v>
      </c>
      <c r="C1298" s="177" t="s">
        <v>1101</v>
      </c>
      <c r="D1298" s="177">
        <v>3</v>
      </c>
      <c r="E1298" s="177">
        <v>6</v>
      </c>
      <c r="F1298" s="177" t="s">
        <v>135</v>
      </c>
      <c r="G1298" s="177" t="s">
        <v>142</v>
      </c>
      <c r="H1298" s="177" t="s">
        <v>142</v>
      </c>
    </row>
    <row r="1299" spans="1:8" x14ac:dyDescent="0.2">
      <c r="A1299" s="177" t="s">
        <v>185</v>
      </c>
      <c r="B1299" s="177" t="s">
        <v>1051</v>
      </c>
      <c r="C1299" s="177" t="s">
        <v>1102</v>
      </c>
      <c r="D1299" s="177">
        <v>3</v>
      </c>
      <c r="E1299" s="177">
        <v>7</v>
      </c>
      <c r="F1299" s="177" t="s">
        <v>142</v>
      </c>
      <c r="G1299" s="177" t="s">
        <v>142</v>
      </c>
      <c r="H1299" s="177" t="s">
        <v>142</v>
      </c>
    </row>
    <row r="1300" spans="1:8" x14ac:dyDescent="0.2">
      <c r="A1300" s="177" t="s">
        <v>185</v>
      </c>
      <c r="B1300" s="177" t="s">
        <v>1051</v>
      </c>
      <c r="C1300" s="177" t="s">
        <v>532</v>
      </c>
      <c r="D1300" s="177">
        <v>3</v>
      </c>
      <c r="E1300" s="177">
        <v>6</v>
      </c>
      <c r="F1300" s="177" t="s">
        <v>135</v>
      </c>
      <c r="G1300" s="177" t="s">
        <v>142</v>
      </c>
      <c r="H1300" s="177" t="s">
        <v>142</v>
      </c>
    </row>
    <row r="1301" spans="1:8" x14ac:dyDescent="0.2">
      <c r="A1301" s="177" t="s">
        <v>185</v>
      </c>
      <c r="B1301" s="177" t="s">
        <v>1051</v>
      </c>
      <c r="C1301" s="177" t="s">
        <v>1103</v>
      </c>
      <c r="D1301" s="177">
        <v>3</v>
      </c>
      <c r="E1301" s="177">
        <v>6</v>
      </c>
      <c r="F1301" s="177" t="s">
        <v>135</v>
      </c>
      <c r="G1301" s="177" t="s">
        <v>142</v>
      </c>
      <c r="H1301" s="177" t="s">
        <v>142</v>
      </c>
    </row>
    <row r="1302" spans="1:8" x14ac:dyDescent="0.2">
      <c r="A1302" s="177" t="s">
        <v>185</v>
      </c>
      <c r="B1302" s="177" t="s">
        <v>1051</v>
      </c>
      <c r="C1302" s="177" t="s">
        <v>1104</v>
      </c>
      <c r="D1302" s="177">
        <v>2</v>
      </c>
      <c r="E1302" s="177">
        <v>6</v>
      </c>
      <c r="F1302" s="177" t="s">
        <v>135</v>
      </c>
      <c r="G1302" s="177" t="s">
        <v>142</v>
      </c>
      <c r="H1302" s="177" t="s">
        <v>142</v>
      </c>
    </row>
    <row r="1303" spans="1:8" x14ac:dyDescent="0.2">
      <c r="A1303" s="177" t="s">
        <v>185</v>
      </c>
      <c r="B1303" s="177" t="s">
        <v>1051</v>
      </c>
      <c r="C1303" s="177" t="s">
        <v>882</v>
      </c>
      <c r="D1303" s="177">
        <v>3</v>
      </c>
      <c r="E1303" s="177">
        <v>5</v>
      </c>
      <c r="F1303" s="177" t="s">
        <v>135</v>
      </c>
      <c r="G1303" s="177" t="s">
        <v>142</v>
      </c>
      <c r="H1303" s="177" t="s">
        <v>142</v>
      </c>
    </row>
    <row r="1304" spans="1:8" x14ac:dyDescent="0.2">
      <c r="A1304" s="177" t="s">
        <v>185</v>
      </c>
      <c r="B1304" s="177" t="s">
        <v>1051</v>
      </c>
      <c r="C1304" s="177" t="s">
        <v>1105</v>
      </c>
      <c r="D1304" s="177">
        <v>2</v>
      </c>
      <c r="E1304" s="177">
        <v>6</v>
      </c>
      <c r="F1304" s="177" t="s">
        <v>135</v>
      </c>
      <c r="G1304" s="177" t="s">
        <v>142</v>
      </c>
      <c r="H1304" s="177" t="s">
        <v>142</v>
      </c>
    </row>
    <row r="1305" spans="1:8" x14ac:dyDescent="0.2">
      <c r="A1305" s="177" t="s">
        <v>185</v>
      </c>
      <c r="B1305" s="177" t="s">
        <v>1051</v>
      </c>
      <c r="C1305" s="177" t="s">
        <v>1106</v>
      </c>
      <c r="D1305" s="177">
        <v>3</v>
      </c>
      <c r="E1305" s="177">
        <v>6</v>
      </c>
      <c r="F1305" s="177" t="s">
        <v>135</v>
      </c>
      <c r="G1305" s="177" t="s">
        <v>142</v>
      </c>
      <c r="H1305" s="177" t="s">
        <v>142</v>
      </c>
    </row>
    <row r="1306" spans="1:8" x14ac:dyDescent="0.2">
      <c r="A1306" s="177" t="s">
        <v>185</v>
      </c>
      <c r="B1306" s="177" t="s">
        <v>1051</v>
      </c>
      <c r="C1306" s="177" t="s">
        <v>1107</v>
      </c>
      <c r="D1306" s="177">
        <v>3</v>
      </c>
      <c r="E1306" s="177">
        <v>5</v>
      </c>
      <c r="F1306" s="177" t="s">
        <v>135</v>
      </c>
      <c r="G1306" s="177" t="s">
        <v>142</v>
      </c>
      <c r="H1306" s="177" t="s">
        <v>142</v>
      </c>
    </row>
    <row r="1307" spans="1:8" x14ac:dyDescent="0.2">
      <c r="A1307" s="177" t="s">
        <v>185</v>
      </c>
      <c r="B1307" s="177" t="s">
        <v>1051</v>
      </c>
      <c r="C1307" s="177" t="s">
        <v>253</v>
      </c>
      <c r="D1307" s="177">
        <v>3</v>
      </c>
      <c r="E1307" s="177">
        <v>5</v>
      </c>
      <c r="F1307" s="177" t="s">
        <v>135</v>
      </c>
      <c r="G1307" s="177" t="s">
        <v>142</v>
      </c>
      <c r="H1307" s="177" t="s">
        <v>142</v>
      </c>
    </row>
    <row r="1308" spans="1:8" x14ac:dyDescent="0.2">
      <c r="A1308" s="177" t="s">
        <v>185</v>
      </c>
      <c r="B1308" s="177" t="s">
        <v>1051</v>
      </c>
      <c r="C1308" s="177" t="s">
        <v>1108</v>
      </c>
      <c r="D1308" s="177">
        <v>1</v>
      </c>
      <c r="E1308" s="177">
        <v>5</v>
      </c>
      <c r="F1308" s="177" t="s">
        <v>135</v>
      </c>
      <c r="G1308" s="177" t="s">
        <v>142</v>
      </c>
      <c r="H1308" s="177" t="s">
        <v>142</v>
      </c>
    </row>
    <row r="1309" spans="1:8" x14ac:dyDescent="0.2">
      <c r="A1309" s="177" t="s">
        <v>185</v>
      </c>
      <c r="B1309" s="177" t="s">
        <v>1051</v>
      </c>
      <c r="C1309" s="177" t="s">
        <v>1109</v>
      </c>
      <c r="D1309" s="177">
        <v>2</v>
      </c>
      <c r="E1309" s="177">
        <v>6</v>
      </c>
      <c r="F1309" s="177" t="s">
        <v>135</v>
      </c>
      <c r="G1309" s="177" t="s">
        <v>142</v>
      </c>
      <c r="H1309" s="177" t="s">
        <v>142</v>
      </c>
    </row>
    <row r="1310" spans="1:8" x14ac:dyDescent="0.2">
      <c r="A1310" s="177" t="s">
        <v>185</v>
      </c>
      <c r="B1310" s="177" t="s">
        <v>1051</v>
      </c>
      <c r="C1310" s="177" t="s">
        <v>1110</v>
      </c>
      <c r="D1310" s="177">
        <v>3</v>
      </c>
      <c r="E1310" s="177">
        <v>7</v>
      </c>
      <c r="F1310" s="177" t="s">
        <v>142</v>
      </c>
      <c r="G1310" s="177" t="s">
        <v>142</v>
      </c>
      <c r="H1310" s="177" t="s">
        <v>142</v>
      </c>
    </row>
    <row r="1311" spans="1:8" x14ac:dyDescent="0.2">
      <c r="A1311" s="177" t="s">
        <v>185</v>
      </c>
      <c r="B1311" s="177" t="s">
        <v>1051</v>
      </c>
      <c r="C1311" s="177" t="s">
        <v>1111</v>
      </c>
      <c r="D1311" s="177">
        <v>2</v>
      </c>
      <c r="E1311" s="177">
        <v>5</v>
      </c>
      <c r="F1311" s="177" t="s">
        <v>135</v>
      </c>
      <c r="G1311" s="177" t="s">
        <v>142</v>
      </c>
      <c r="H1311" s="177" t="s">
        <v>142</v>
      </c>
    </row>
    <row r="1312" spans="1:8" x14ac:dyDescent="0.2">
      <c r="A1312" s="177" t="s">
        <v>185</v>
      </c>
      <c r="B1312" s="177" t="s">
        <v>1051</v>
      </c>
      <c r="C1312" s="177" t="s">
        <v>1112</v>
      </c>
      <c r="D1312" s="177">
        <v>3</v>
      </c>
      <c r="E1312" s="177">
        <v>5</v>
      </c>
      <c r="F1312" s="177" t="s">
        <v>135</v>
      </c>
      <c r="G1312" s="177" t="s">
        <v>142</v>
      </c>
      <c r="H1312" s="177" t="s">
        <v>142</v>
      </c>
    </row>
    <row r="1313" spans="1:8" x14ac:dyDescent="0.2">
      <c r="A1313" s="177" t="s">
        <v>185</v>
      </c>
      <c r="B1313" s="177" t="s">
        <v>1051</v>
      </c>
      <c r="C1313" s="177" t="s">
        <v>364</v>
      </c>
      <c r="D1313" s="177">
        <v>3</v>
      </c>
      <c r="E1313" s="177">
        <v>5</v>
      </c>
      <c r="F1313" s="177" t="s">
        <v>135</v>
      </c>
      <c r="G1313" s="177" t="s">
        <v>142</v>
      </c>
      <c r="H1313" s="177" t="s">
        <v>142</v>
      </c>
    </row>
    <row r="1314" spans="1:8" x14ac:dyDescent="0.2">
      <c r="A1314" s="177" t="s">
        <v>185</v>
      </c>
      <c r="B1314" s="177" t="s">
        <v>1051</v>
      </c>
      <c r="C1314" s="177" t="s">
        <v>1113</v>
      </c>
      <c r="D1314" s="177">
        <v>1</v>
      </c>
      <c r="E1314" s="177">
        <v>5</v>
      </c>
      <c r="F1314" s="177" t="s">
        <v>135</v>
      </c>
      <c r="G1314" s="177" t="s">
        <v>142</v>
      </c>
      <c r="H1314" s="177" t="s">
        <v>142</v>
      </c>
    </row>
    <row r="1315" spans="1:8" x14ac:dyDescent="0.2">
      <c r="A1315" s="177" t="s">
        <v>185</v>
      </c>
      <c r="B1315" s="177" t="s">
        <v>1051</v>
      </c>
      <c r="C1315" s="177" t="s">
        <v>650</v>
      </c>
      <c r="D1315" s="177">
        <v>3</v>
      </c>
      <c r="E1315" s="177">
        <v>5</v>
      </c>
      <c r="F1315" s="177" t="s">
        <v>135</v>
      </c>
      <c r="G1315" s="177" t="s">
        <v>142</v>
      </c>
      <c r="H1315" s="177" t="s">
        <v>142</v>
      </c>
    </row>
    <row r="1316" spans="1:8" x14ac:dyDescent="0.2">
      <c r="A1316" s="177" t="s">
        <v>185</v>
      </c>
      <c r="B1316" s="177" t="s">
        <v>1051</v>
      </c>
      <c r="C1316" s="177" t="s">
        <v>1114</v>
      </c>
      <c r="D1316" s="177">
        <v>3</v>
      </c>
      <c r="E1316" s="177">
        <v>6</v>
      </c>
      <c r="F1316" s="177" t="s">
        <v>135</v>
      </c>
      <c r="G1316" s="177" t="s">
        <v>142</v>
      </c>
      <c r="H1316" s="177" t="s">
        <v>142</v>
      </c>
    </row>
    <row r="1317" spans="1:8" x14ac:dyDescent="0.2">
      <c r="A1317" s="177" t="s">
        <v>187</v>
      </c>
      <c r="B1317" s="177" t="s">
        <v>1115</v>
      </c>
      <c r="C1317" s="177" t="s">
        <v>1116</v>
      </c>
      <c r="D1317" s="177">
        <v>2</v>
      </c>
      <c r="E1317" s="177">
        <v>7</v>
      </c>
      <c r="F1317" s="177" t="s">
        <v>142</v>
      </c>
      <c r="G1317" s="177" t="s">
        <v>142</v>
      </c>
      <c r="H1317" s="177" t="s">
        <v>142</v>
      </c>
    </row>
    <row r="1318" spans="1:8" x14ac:dyDescent="0.2">
      <c r="A1318" s="177" t="s">
        <v>187</v>
      </c>
      <c r="B1318" s="177" t="s">
        <v>1115</v>
      </c>
      <c r="C1318" s="177" t="s">
        <v>1117</v>
      </c>
      <c r="D1318" s="177">
        <v>2</v>
      </c>
      <c r="E1318" s="177">
        <v>6</v>
      </c>
      <c r="F1318" s="177" t="s">
        <v>135</v>
      </c>
      <c r="G1318" s="177" t="s">
        <v>142</v>
      </c>
      <c r="H1318" s="177" t="s">
        <v>142</v>
      </c>
    </row>
    <row r="1319" spans="1:8" x14ac:dyDescent="0.2">
      <c r="A1319" s="177" t="s">
        <v>187</v>
      </c>
      <c r="B1319" s="177" t="s">
        <v>1115</v>
      </c>
      <c r="C1319" s="177" t="s">
        <v>1118</v>
      </c>
      <c r="D1319" s="177">
        <v>1</v>
      </c>
      <c r="E1319" s="177">
        <v>7</v>
      </c>
      <c r="F1319" s="177" t="s">
        <v>142</v>
      </c>
      <c r="G1319" s="177" t="s">
        <v>142</v>
      </c>
      <c r="H1319" s="177" t="s">
        <v>142</v>
      </c>
    </row>
    <row r="1320" spans="1:8" x14ac:dyDescent="0.2">
      <c r="A1320" s="177" t="s">
        <v>187</v>
      </c>
      <c r="B1320" s="177" t="s">
        <v>1115</v>
      </c>
      <c r="C1320" s="177" t="s">
        <v>1119</v>
      </c>
      <c r="D1320" s="177">
        <v>2</v>
      </c>
      <c r="E1320" s="177">
        <v>7</v>
      </c>
      <c r="F1320" s="177" t="s">
        <v>142</v>
      </c>
      <c r="G1320" s="177" t="s">
        <v>142</v>
      </c>
      <c r="H1320" s="177" t="s">
        <v>142</v>
      </c>
    </row>
    <row r="1321" spans="1:8" x14ac:dyDescent="0.2">
      <c r="A1321" s="177" t="s">
        <v>187</v>
      </c>
      <c r="B1321" s="177" t="s">
        <v>1115</v>
      </c>
      <c r="C1321" s="177" t="s">
        <v>314</v>
      </c>
      <c r="D1321" s="177">
        <v>2</v>
      </c>
      <c r="E1321" s="177">
        <v>6</v>
      </c>
      <c r="F1321" s="177" t="s">
        <v>135</v>
      </c>
      <c r="G1321" s="177" t="s">
        <v>142</v>
      </c>
      <c r="H1321" s="177" t="s">
        <v>142</v>
      </c>
    </row>
    <row r="1322" spans="1:8" x14ac:dyDescent="0.2">
      <c r="A1322" s="177" t="s">
        <v>187</v>
      </c>
      <c r="B1322" s="177" t="s">
        <v>1115</v>
      </c>
      <c r="C1322" s="177" t="s">
        <v>1120</v>
      </c>
      <c r="D1322" s="177">
        <v>1</v>
      </c>
      <c r="E1322" s="177">
        <v>6</v>
      </c>
      <c r="F1322" s="177" t="s">
        <v>135</v>
      </c>
      <c r="G1322" s="177" t="s">
        <v>142</v>
      </c>
      <c r="H1322" s="177" t="s">
        <v>142</v>
      </c>
    </row>
    <row r="1323" spans="1:8" x14ac:dyDescent="0.2">
      <c r="A1323" s="177" t="s">
        <v>187</v>
      </c>
      <c r="B1323" s="177" t="s">
        <v>1115</v>
      </c>
      <c r="C1323" s="177" t="s">
        <v>1121</v>
      </c>
      <c r="D1323" s="177">
        <v>1</v>
      </c>
      <c r="E1323" s="177">
        <v>6</v>
      </c>
      <c r="F1323" s="177" t="s">
        <v>135</v>
      </c>
      <c r="G1323" s="177" t="s">
        <v>142</v>
      </c>
      <c r="H1323" s="177" t="s">
        <v>142</v>
      </c>
    </row>
    <row r="1324" spans="1:8" x14ac:dyDescent="0.2">
      <c r="A1324" s="177" t="s">
        <v>187</v>
      </c>
      <c r="B1324" s="177" t="s">
        <v>1115</v>
      </c>
      <c r="C1324" s="177" t="s">
        <v>700</v>
      </c>
      <c r="D1324" s="177">
        <v>1</v>
      </c>
      <c r="E1324" s="177">
        <v>6</v>
      </c>
      <c r="F1324" s="177" t="s">
        <v>135</v>
      </c>
      <c r="G1324" s="177" t="s">
        <v>142</v>
      </c>
      <c r="H1324" s="177" t="s">
        <v>142</v>
      </c>
    </row>
    <row r="1325" spans="1:8" x14ac:dyDescent="0.2">
      <c r="A1325" s="177" t="s">
        <v>187</v>
      </c>
      <c r="B1325" s="177" t="s">
        <v>1115</v>
      </c>
      <c r="C1325" s="177" t="s">
        <v>1122</v>
      </c>
      <c r="D1325" s="177">
        <v>2</v>
      </c>
      <c r="E1325" s="177">
        <v>7</v>
      </c>
      <c r="F1325" s="177" t="s">
        <v>142</v>
      </c>
      <c r="G1325" s="177" t="s">
        <v>142</v>
      </c>
      <c r="H1325" s="177" t="s">
        <v>142</v>
      </c>
    </row>
    <row r="1326" spans="1:8" x14ac:dyDescent="0.2">
      <c r="A1326" s="177" t="s">
        <v>187</v>
      </c>
      <c r="B1326" s="177" t="s">
        <v>1115</v>
      </c>
      <c r="C1326" s="177" t="s">
        <v>1123</v>
      </c>
      <c r="D1326" s="177">
        <v>1</v>
      </c>
      <c r="E1326" s="177">
        <v>6</v>
      </c>
      <c r="F1326" s="177" t="s">
        <v>135</v>
      </c>
      <c r="G1326" s="177" t="s">
        <v>142</v>
      </c>
      <c r="H1326" s="177" t="s">
        <v>142</v>
      </c>
    </row>
    <row r="1327" spans="1:8" x14ac:dyDescent="0.2">
      <c r="A1327" s="177" t="s">
        <v>187</v>
      </c>
      <c r="B1327" s="177" t="s">
        <v>1115</v>
      </c>
      <c r="C1327" s="177" t="s">
        <v>702</v>
      </c>
      <c r="D1327" s="177">
        <v>2</v>
      </c>
      <c r="E1327" s="177">
        <v>7</v>
      </c>
      <c r="F1327" s="177" t="s">
        <v>142</v>
      </c>
      <c r="G1327" s="177" t="s">
        <v>142</v>
      </c>
      <c r="H1327" s="177" t="s">
        <v>142</v>
      </c>
    </row>
    <row r="1328" spans="1:8" x14ac:dyDescent="0.2">
      <c r="A1328" s="177" t="s">
        <v>187</v>
      </c>
      <c r="B1328" s="177" t="s">
        <v>1115</v>
      </c>
      <c r="C1328" s="177" t="s">
        <v>1064</v>
      </c>
      <c r="D1328" s="177">
        <v>1</v>
      </c>
      <c r="E1328" s="177">
        <v>6</v>
      </c>
      <c r="F1328" s="177" t="s">
        <v>135</v>
      </c>
      <c r="G1328" s="177" t="s">
        <v>142</v>
      </c>
      <c r="H1328" s="177" t="s">
        <v>142</v>
      </c>
    </row>
    <row r="1329" spans="1:8" x14ac:dyDescent="0.2">
      <c r="A1329" s="177" t="s">
        <v>187</v>
      </c>
      <c r="B1329" s="177" t="s">
        <v>1115</v>
      </c>
      <c r="C1329" s="177" t="s">
        <v>1124</v>
      </c>
      <c r="D1329" s="177">
        <v>2</v>
      </c>
      <c r="E1329" s="177">
        <v>6</v>
      </c>
      <c r="F1329" s="177" t="s">
        <v>135</v>
      </c>
      <c r="G1329" s="177" t="s">
        <v>142</v>
      </c>
      <c r="H1329" s="177" t="s">
        <v>142</v>
      </c>
    </row>
    <row r="1330" spans="1:8" x14ac:dyDescent="0.2">
      <c r="A1330" s="177" t="s">
        <v>187</v>
      </c>
      <c r="B1330" s="177" t="s">
        <v>1115</v>
      </c>
      <c r="C1330" s="177" t="s">
        <v>166</v>
      </c>
      <c r="D1330" s="177">
        <v>1</v>
      </c>
      <c r="E1330" s="177">
        <v>7</v>
      </c>
      <c r="F1330" s="177" t="s">
        <v>142</v>
      </c>
      <c r="G1330" s="177" t="s">
        <v>142</v>
      </c>
      <c r="H1330" s="177" t="s">
        <v>142</v>
      </c>
    </row>
    <row r="1331" spans="1:8" x14ac:dyDescent="0.2">
      <c r="A1331" s="177" t="s">
        <v>187</v>
      </c>
      <c r="B1331" s="177" t="s">
        <v>1115</v>
      </c>
      <c r="C1331" s="177" t="s">
        <v>678</v>
      </c>
      <c r="D1331" s="177">
        <v>2</v>
      </c>
      <c r="E1331" s="177">
        <v>7</v>
      </c>
      <c r="F1331" s="177" t="s">
        <v>142</v>
      </c>
      <c r="G1331" s="177" t="s">
        <v>142</v>
      </c>
      <c r="H1331" s="177" t="s">
        <v>142</v>
      </c>
    </row>
    <row r="1332" spans="1:8" x14ac:dyDescent="0.2">
      <c r="A1332" s="177" t="s">
        <v>187</v>
      </c>
      <c r="B1332" s="177" t="s">
        <v>1115</v>
      </c>
      <c r="C1332" s="177" t="s">
        <v>574</v>
      </c>
      <c r="D1332" s="177">
        <v>2</v>
      </c>
      <c r="E1332" s="177">
        <v>7</v>
      </c>
      <c r="F1332" s="177" t="s">
        <v>142</v>
      </c>
      <c r="G1332" s="177" t="s">
        <v>142</v>
      </c>
      <c r="H1332" s="177" t="s">
        <v>142</v>
      </c>
    </row>
    <row r="1333" spans="1:8" x14ac:dyDescent="0.2">
      <c r="A1333" s="177" t="s">
        <v>187</v>
      </c>
      <c r="B1333" s="177" t="s">
        <v>1115</v>
      </c>
      <c r="C1333" s="177" t="s">
        <v>1125</v>
      </c>
      <c r="D1333" s="177">
        <v>1</v>
      </c>
      <c r="E1333" s="177">
        <v>6</v>
      </c>
      <c r="F1333" s="177" t="s">
        <v>135</v>
      </c>
      <c r="G1333" s="177" t="s">
        <v>142</v>
      </c>
      <c r="H1333" s="177" t="s">
        <v>142</v>
      </c>
    </row>
    <row r="1334" spans="1:8" x14ac:dyDescent="0.2">
      <c r="A1334" s="177" t="s">
        <v>187</v>
      </c>
      <c r="B1334" s="177" t="s">
        <v>1115</v>
      </c>
      <c r="C1334" s="177" t="s">
        <v>1126</v>
      </c>
      <c r="D1334" s="177">
        <v>2</v>
      </c>
      <c r="E1334" s="177">
        <v>7</v>
      </c>
      <c r="F1334" s="177" t="s">
        <v>142</v>
      </c>
      <c r="G1334" s="177" t="s">
        <v>142</v>
      </c>
      <c r="H1334" s="177" t="s">
        <v>142</v>
      </c>
    </row>
    <row r="1335" spans="1:8" x14ac:dyDescent="0.2">
      <c r="A1335" s="177" t="s">
        <v>187</v>
      </c>
      <c r="B1335" s="177" t="s">
        <v>1115</v>
      </c>
      <c r="C1335" s="177" t="s">
        <v>1127</v>
      </c>
      <c r="D1335" s="177">
        <v>1</v>
      </c>
      <c r="E1335" s="177">
        <v>6</v>
      </c>
      <c r="F1335" s="177" t="s">
        <v>135</v>
      </c>
      <c r="G1335" s="177" t="s">
        <v>142</v>
      </c>
      <c r="H1335" s="177" t="s">
        <v>142</v>
      </c>
    </row>
    <row r="1336" spans="1:8" x14ac:dyDescent="0.2">
      <c r="A1336" s="177" t="s">
        <v>187</v>
      </c>
      <c r="B1336" s="177" t="s">
        <v>1115</v>
      </c>
      <c r="C1336" s="177" t="s">
        <v>581</v>
      </c>
      <c r="D1336" s="177">
        <v>1</v>
      </c>
      <c r="E1336" s="177">
        <v>6</v>
      </c>
      <c r="F1336" s="177" t="s">
        <v>135</v>
      </c>
      <c r="G1336" s="177" t="s">
        <v>142</v>
      </c>
      <c r="H1336" s="177" t="s">
        <v>142</v>
      </c>
    </row>
    <row r="1337" spans="1:8" x14ac:dyDescent="0.2">
      <c r="A1337" s="177" t="s">
        <v>187</v>
      </c>
      <c r="B1337" s="177" t="s">
        <v>1115</v>
      </c>
      <c r="C1337" s="177" t="s">
        <v>445</v>
      </c>
      <c r="D1337" s="177">
        <v>1</v>
      </c>
      <c r="E1337" s="177">
        <v>6</v>
      </c>
      <c r="F1337" s="177" t="s">
        <v>135</v>
      </c>
      <c r="G1337" s="177" t="s">
        <v>142</v>
      </c>
      <c r="H1337" s="177" t="s">
        <v>142</v>
      </c>
    </row>
    <row r="1338" spans="1:8" x14ac:dyDescent="0.2">
      <c r="A1338" s="177" t="s">
        <v>187</v>
      </c>
      <c r="B1338" s="177" t="s">
        <v>1115</v>
      </c>
      <c r="C1338" s="177" t="s">
        <v>1128</v>
      </c>
      <c r="D1338" s="177">
        <v>1</v>
      </c>
      <c r="E1338" s="177">
        <v>6</v>
      </c>
      <c r="F1338" s="177" t="s">
        <v>135</v>
      </c>
      <c r="G1338" s="177" t="s">
        <v>142</v>
      </c>
      <c r="H1338" s="177" t="s">
        <v>142</v>
      </c>
    </row>
    <row r="1339" spans="1:8" x14ac:dyDescent="0.2">
      <c r="A1339" s="177" t="s">
        <v>187</v>
      </c>
      <c r="B1339" s="177" t="s">
        <v>1115</v>
      </c>
      <c r="C1339" s="177" t="s">
        <v>1129</v>
      </c>
      <c r="D1339" s="177">
        <v>1</v>
      </c>
      <c r="E1339" s="177">
        <v>6</v>
      </c>
      <c r="F1339" s="177" t="s">
        <v>135</v>
      </c>
      <c r="G1339" s="177" t="s">
        <v>142</v>
      </c>
      <c r="H1339" s="177" t="s">
        <v>142</v>
      </c>
    </row>
    <row r="1340" spans="1:8" x14ac:dyDescent="0.2">
      <c r="A1340" s="177" t="s">
        <v>187</v>
      </c>
      <c r="B1340" s="177" t="s">
        <v>1115</v>
      </c>
      <c r="C1340" s="177" t="s">
        <v>1130</v>
      </c>
      <c r="D1340" s="177">
        <v>1</v>
      </c>
      <c r="E1340" s="177">
        <v>6</v>
      </c>
      <c r="F1340" s="177" t="s">
        <v>135</v>
      </c>
      <c r="G1340" s="177" t="s">
        <v>142</v>
      </c>
      <c r="H1340" s="177" t="s">
        <v>142</v>
      </c>
    </row>
    <row r="1341" spans="1:8" x14ac:dyDescent="0.2">
      <c r="A1341" s="177" t="s">
        <v>187</v>
      </c>
      <c r="B1341" s="177" t="s">
        <v>1115</v>
      </c>
      <c r="C1341" s="177" t="s">
        <v>1131</v>
      </c>
      <c r="D1341" s="177">
        <v>1</v>
      </c>
      <c r="E1341" s="177">
        <v>6</v>
      </c>
      <c r="F1341" s="177" t="s">
        <v>135</v>
      </c>
      <c r="G1341" s="177" t="s">
        <v>142</v>
      </c>
      <c r="H1341" s="177" t="s">
        <v>142</v>
      </c>
    </row>
    <row r="1342" spans="1:8" x14ac:dyDescent="0.2">
      <c r="A1342" s="177" t="s">
        <v>187</v>
      </c>
      <c r="B1342" s="177" t="s">
        <v>1115</v>
      </c>
      <c r="C1342" s="177" t="s">
        <v>332</v>
      </c>
      <c r="D1342" s="177">
        <v>1</v>
      </c>
      <c r="E1342" s="177">
        <v>7</v>
      </c>
      <c r="F1342" s="177" t="s">
        <v>142</v>
      </c>
      <c r="G1342" s="177" t="s">
        <v>142</v>
      </c>
      <c r="H1342" s="177" t="s">
        <v>142</v>
      </c>
    </row>
    <row r="1343" spans="1:8" x14ac:dyDescent="0.2">
      <c r="A1343" s="177" t="s">
        <v>187</v>
      </c>
      <c r="B1343" s="177" t="s">
        <v>1115</v>
      </c>
      <c r="C1343" s="177" t="s">
        <v>1132</v>
      </c>
      <c r="D1343" s="177">
        <v>1</v>
      </c>
      <c r="E1343" s="177">
        <v>6</v>
      </c>
      <c r="F1343" s="177" t="s">
        <v>135</v>
      </c>
      <c r="G1343" s="177" t="s">
        <v>142</v>
      </c>
      <c r="H1343" s="177" t="s">
        <v>142</v>
      </c>
    </row>
    <row r="1344" spans="1:8" x14ac:dyDescent="0.2">
      <c r="A1344" s="177" t="s">
        <v>187</v>
      </c>
      <c r="B1344" s="177" t="s">
        <v>1115</v>
      </c>
      <c r="C1344" s="177" t="s">
        <v>208</v>
      </c>
      <c r="D1344" s="177">
        <v>1</v>
      </c>
      <c r="E1344" s="177">
        <v>6</v>
      </c>
      <c r="F1344" s="177" t="s">
        <v>135</v>
      </c>
      <c r="G1344" s="177" t="s">
        <v>142</v>
      </c>
      <c r="H1344" s="177" t="s">
        <v>142</v>
      </c>
    </row>
    <row r="1345" spans="1:8" x14ac:dyDescent="0.2">
      <c r="A1345" s="177" t="s">
        <v>187</v>
      </c>
      <c r="B1345" s="177" t="s">
        <v>1115</v>
      </c>
      <c r="C1345" s="177" t="s">
        <v>1133</v>
      </c>
      <c r="D1345" s="177">
        <v>1</v>
      </c>
      <c r="E1345" s="177">
        <v>7</v>
      </c>
      <c r="F1345" s="177" t="s">
        <v>142</v>
      </c>
      <c r="G1345" s="177" t="s">
        <v>142</v>
      </c>
      <c r="H1345" s="177" t="s">
        <v>142</v>
      </c>
    </row>
    <row r="1346" spans="1:8" x14ac:dyDescent="0.2">
      <c r="A1346" s="177" t="s">
        <v>187</v>
      </c>
      <c r="B1346" s="177" t="s">
        <v>1115</v>
      </c>
      <c r="C1346" s="177" t="s">
        <v>1134</v>
      </c>
      <c r="D1346" s="177">
        <v>2</v>
      </c>
      <c r="E1346" s="177">
        <v>6</v>
      </c>
      <c r="F1346" s="177" t="s">
        <v>135</v>
      </c>
      <c r="G1346" s="177" t="s">
        <v>142</v>
      </c>
      <c r="H1346" s="177" t="s">
        <v>142</v>
      </c>
    </row>
    <row r="1347" spans="1:8" x14ac:dyDescent="0.2">
      <c r="A1347" s="177" t="s">
        <v>187</v>
      </c>
      <c r="B1347" s="177" t="s">
        <v>1115</v>
      </c>
      <c r="C1347" s="177" t="s">
        <v>1135</v>
      </c>
      <c r="D1347" s="177">
        <v>2</v>
      </c>
      <c r="E1347" s="177">
        <v>7</v>
      </c>
      <c r="F1347" s="177" t="s">
        <v>142</v>
      </c>
      <c r="G1347" s="177" t="s">
        <v>142</v>
      </c>
      <c r="H1347" s="177" t="s">
        <v>142</v>
      </c>
    </row>
    <row r="1348" spans="1:8" x14ac:dyDescent="0.2">
      <c r="A1348" s="177" t="s">
        <v>187</v>
      </c>
      <c r="B1348" s="177" t="s">
        <v>1115</v>
      </c>
      <c r="C1348" s="177" t="s">
        <v>210</v>
      </c>
      <c r="D1348" s="177">
        <v>1</v>
      </c>
      <c r="E1348" s="177">
        <v>6</v>
      </c>
      <c r="F1348" s="177" t="s">
        <v>135</v>
      </c>
      <c r="G1348" s="177" t="s">
        <v>142</v>
      </c>
      <c r="H1348" s="177" t="s">
        <v>142</v>
      </c>
    </row>
    <row r="1349" spans="1:8" x14ac:dyDescent="0.2">
      <c r="A1349" s="177" t="s">
        <v>187</v>
      </c>
      <c r="B1349" s="177" t="s">
        <v>1115</v>
      </c>
      <c r="C1349" s="177" t="s">
        <v>1136</v>
      </c>
      <c r="D1349" s="177">
        <v>1</v>
      </c>
      <c r="E1349" s="177">
        <v>7</v>
      </c>
      <c r="F1349" s="177" t="s">
        <v>142</v>
      </c>
      <c r="G1349" s="177" t="s">
        <v>142</v>
      </c>
      <c r="H1349" s="177" t="s">
        <v>142</v>
      </c>
    </row>
    <row r="1350" spans="1:8" x14ac:dyDescent="0.2">
      <c r="A1350" s="177" t="s">
        <v>187</v>
      </c>
      <c r="B1350" s="177" t="s">
        <v>1115</v>
      </c>
      <c r="C1350" s="177" t="s">
        <v>1137</v>
      </c>
      <c r="D1350" s="177">
        <v>1</v>
      </c>
      <c r="E1350" s="177">
        <v>6</v>
      </c>
      <c r="F1350" s="177" t="s">
        <v>135</v>
      </c>
      <c r="G1350" s="177" t="s">
        <v>142</v>
      </c>
      <c r="H1350" s="177" t="s">
        <v>142</v>
      </c>
    </row>
    <row r="1351" spans="1:8" x14ac:dyDescent="0.2">
      <c r="A1351" s="177" t="s">
        <v>187</v>
      </c>
      <c r="B1351" s="177" t="s">
        <v>1115</v>
      </c>
      <c r="C1351" s="177" t="s">
        <v>1138</v>
      </c>
      <c r="D1351" s="177">
        <v>1</v>
      </c>
      <c r="E1351" s="177">
        <v>7</v>
      </c>
      <c r="F1351" s="177" t="s">
        <v>142</v>
      </c>
      <c r="G1351" s="177" t="s">
        <v>142</v>
      </c>
      <c r="H1351" s="177" t="s">
        <v>142</v>
      </c>
    </row>
    <row r="1352" spans="1:8" x14ac:dyDescent="0.2">
      <c r="A1352" s="177" t="s">
        <v>187</v>
      </c>
      <c r="B1352" s="177" t="s">
        <v>1115</v>
      </c>
      <c r="C1352" s="177" t="s">
        <v>1139</v>
      </c>
      <c r="D1352" s="177">
        <v>2</v>
      </c>
      <c r="E1352" s="177">
        <v>7</v>
      </c>
      <c r="F1352" s="177" t="s">
        <v>142</v>
      </c>
      <c r="G1352" s="177" t="s">
        <v>142</v>
      </c>
      <c r="H1352" s="177" t="s">
        <v>142</v>
      </c>
    </row>
    <row r="1353" spans="1:8" x14ac:dyDescent="0.2">
      <c r="A1353" s="177" t="s">
        <v>187</v>
      </c>
      <c r="B1353" s="177" t="s">
        <v>1115</v>
      </c>
      <c r="C1353" s="177" t="s">
        <v>1140</v>
      </c>
      <c r="D1353" s="177">
        <v>1</v>
      </c>
      <c r="E1353" s="177">
        <v>6</v>
      </c>
      <c r="F1353" s="177" t="s">
        <v>135</v>
      </c>
      <c r="G1353" s="177" t="s">
        <v>142</v>
      </c>
      <c r="H1353" s="177" t="s">
        <v>142</v>
      </c>
    </row>
    <row r="1354" spans="1:8" x14ac:dyDescent="0.2">
      <c r="A1354" s="177" t="s">
        <v>187</v>
      </c>
      <c r="B1354" s="177" t="s">
        <v>1115</v>
      </c>
      <c r="C1354" s="177" t="s">
        <v>386</v>
      </c>
      <c r="D1354" s="177">
        <v>2</v>
      </c>
      <c r="E1354" s="177">
        <v>7</v>
      </c>
      <c r="F1354" s="177" t="s">
        <v>142</v>
      </c>
      <c r="G1354" s="177" t="s">
        <v>142</v>
      </c>
      <c r="H1354" s="177" t="s">
        <v>142</v>
      </c>
    </row>
    <row r="1355" spans="1:8" x14ac:dyDescent="0.2">
      <c r="A1355" s="177" t="s">
        <v>187</v>
      </c>
      <c r="B1355" s="177" t="s">
        <v>1115</v>
      </c>
      <c r="C1355" s="177" t="s">
        <v>1141</v>
      </c>
      <c r="D1355" s="177">
        <v>2</v>
      </c>
      <c r="E1355" s="177">
        <v>7</v>
      </c>
      <c r="F1355" s="177" t="s">
        <v>142</v>
      </c>
      <c r="G1355" s="177" t="s">
        <v>142</v>
      </c>
      <c r="H1355" s="177" t="s">
        <v>142</v>
      </c>
    </row>
    <row r="1356" spans="1:8" x14ac:dyDescent="0.2">
      <c r="A1356" s="177" t="s">
        <v>187</v>
      </c>
      <c r="B1356" s="177" t="s">
        <v>1115</v>
      </c>
      <c r="C1356" s="177" t="s">
        <v>1142</v>
      </c>
      <c r="D1356" s="177">
        <v>1</v>
      </c>
      <c r="E1356" s="177">
        <v>6</v>
      </c>
      <c r="F1356" s="177" t="s">
        <v>135</v>
      </c>
      <c r="G1356" s="177" t="s">
        <v>142</v>
      </c>
      <c r="H1356" s="177" t="s">
        <v>142</v>
      </c>
    </row>
    <row r="1357" spans="1:8" x14ac:dyDescent="0.2">
      <c r="A1357" s="177" t="s">
        <v>187</v>
      </c>
      <c r="B1357" s="177" t="s">
        <v>1115</v>
      </c>
      <c r="C1357" s="177" t="s">
        <v>340</v>
      </c>
      <c r="D1357" s="177">
        <v>1</v>
      </c>
      <c r="E1357" s="177">
        <v>6</v>
      </c>
      <c r="F1357" s="177" t="s">
        <v>135</v>
      </c>
      <c r="G1357" s="177" t="s">
        <v>142</v>
      </c>
      <c r="H1357" s="177" t="s">
        <v>142</v>
      </c>
    </row>
    <row r="1358" spans="1:8" x14ac:dyDescent="0.2">
      <c r="A1358" s="177" t="s">
        <v>187</v>
      </c>
      <c r="B1358" s="177" t="s">
        <v>1115</v>
      </c>
      <c r="C1358" s="177" t="s">
        <v>819</v>
      </c>
      <c r="D1358" s="177">
        <v>1</v>
      </c>
      <c r="E1358" s="177">
        <v>6</v>
      </c>
      <c r="F1358" s="177" t="s">
        <v>135</v>
      </c>
      <c r="G1358" s="177" t="s">
        <v>142</v>
      </c>
      <c r="H1358" s="177" t="s">
        <v>142</v>
      </c>
    </row>
    <row r="1359" spans="1:8" x14ac:dyDescent="0.2">
      <c r="A1359" s="177" t="s">
        <v>187</v>
      </c>
      <c r="B1359" s="177" t="s">
        <v>1115</v>
      </c>
      <c r="C1359" s="177" t="s">
        <v>1143</v>
      </c>
      <c r="D1359" s="177">
        <v>1</v>
      </c>
      <c r="E1359" s="177">
        <v>7</v>
      </c>
      <c r="F1359" s="177" t="s">
        <v>142</v>
      </c>
      <c r="G1359" s="177" t="s">
        <v>142</v>
      </c>
      <c r="H1359" s="177" t="s">
        <v>142</v>
      </c>
    </row>
    <row r="1360" spans="1:8" x14ac:dyDescent="0.2">
      <c r="A1360" s="177" t="s">
        <v>187</v>
      </c>
      <c r="B1360" s="177" t="s">
        <v>1115</v>
      </c>
      <c r="C1360" s="177" t="s">
        <v>234</v>
      </c>
      <c r="D1360" s="177">
        <v>1</v>
      </c>
      <c r="E1360" s="177">
        <v>7</v>
      </c>
      <c r="F1360" s="177" t="s">
        <v>142</v>
      </c>
      <c r="G1360" s="177" t="s">
        <v>142</v>
      </c>
      <c r="H1360" s="177" t="s">
        <v>142</v>
      </c>
    </row>
    <row r="1361" spans="1:8" x14ac:dyDescent="0.2">
      <c r="A1361" s="177" t="s">
        <v>187</v>
      </c>
      <c r="B1361" s="177" t="s">
        <v>1115</v>
      </c>
      <c r="C1361" s="177" t="s">
        <v>527</v>
      </c>
      <c r="D1361" s="177">
        <v>1</v>
      </c>
      <c r="E1361" s="177">
        <v>6</v>
      </c>
      <c r="F1361" s="177" t="s">
        <v>135</v>
      </c>
      <c r="G1361" s="177" t="s">
        <v>142</v>
      </c>
      <c r="H1361" s="177" t="s">
        <v>142</v>
      </c>
    </row>
    <row r="1362" spans="1:8" x14ac:dyDescent="0.2">
      <c r="A1362" s="177" t="s">
        <v>187</v>
      </c>
      <c r="B1362" s="177" t="s">
        <v>1115</v>
      </c>
      <c r="C1362" s="177" t="s">
        <v>1144</v>
      </c>
      <c r="D1362" s="177">
        <v>1</v>
      </c>
      <c r="E1362" s="177">
        <v>6</v>
      </c>
      <c r="F1362" s="177" t="s">
        <v>135</v>
      </c>
      <c r="G1362" s="177" t="s">
        <v>142</v>
      </c>
      <c r="H1362" s="177" t="s">
        <v>142</v>
      </c>
    </row>
    <row r="1363" spans="1:8" x14ac:dyDescent="0.2">
      <c r="A1363" s="177" t="s">
        <v>187</v>
      </c>
      <c r="B1363" s="177" t="s">
        <v>1115</v>
      </c>
      <c r="C1363" s="177" t="s">
        <v>1145</v>
      </c>
      <c r="D1363" s="177">
        <v>1</v>
      </c>
      <c r="E1363" s="177">
        <v>6</v>
      </c>
      <c r="F1363" s="177" t="s">
        <v>135</v>
      </c>
      <c r="G1363" s="177" t="s">
        <v>142</v>
      </c>
      <c r="H1363" s="177" t="s">
        <v>142</v>
      </c>
    </row>
    <row r="1364" spans="1:8" x14ac:dyDescent="0.2">
      <c r="A1364" s="177" t="s">
        <v>187</v>
      </c>
      <c r="B1364" s="177" t="s">
        <v>1115</v>
      </c>
      <c r="C1364" s="177" t="s">
        <v>1146</v>
      </c>
      <c r="D1364" s="177">
        <v>2</v>
      </c>
      <c r="E1364" s="177">
        <v>7</v>
      </c>
      <c r="F1364" s="177" t="s">
        <v>142</v>
      </c>
      <c r="G1364" s="177" t="s">
        <v>142</v>
      </c>
      <c r="H1364" s="177" t="s">
        <v>142</v>
      </c>
    </row>
    <row r="1365" spans="1:8" x14ac:dyDescent="0.2">
      <c r="A1365" s="177" t="s">
        <v>187</v>
      </c>
      <c r="B1365" s="177" t="s">
        <v>1115</v>
      </c>
      <c r="C1365" s="177" t="s">
        <v>1147</v>
      </c>
      <c r="D1365" s="177">
        <v>2</v>
      </c>
      <c r="E1365" s="177">
        <v>6</v>
      </c>
      <c r="F1365" s="177" t="s">
        <v>135</v>
      </c>
      <c r="G1365" s="177" t="s">
        <v>142</v>
      </c>
      <c r="H1365" s="177" t="s">
        <v>142</v>
      </c>
    </row>
    <row r="1366" spans="1:8" x14ac:dyDescent="0.2">
      <c r="A1366" s="177" t="s">
        <v>187</v>
      </c>
      <c r="B1366" s="177" t="s">
        <v>1115</v>
      </c>
      <c r="C1366" s="177" t="s">
        <v>1148</v>
      </c>
      <c r="D1366" s="177">
        <v>1</v>
      </c>
      <c r="E1366" s="177">
        <v>6</v>
      </c>
      <c r="F1366" s="177" t="s">
        <v>135</v>
      </c>
      <c r="G1366" s="177" t="s">
        <v>142</v>
      </c>
      <c r="H1366" s="177" t="s">
        <v>142</v>
      </c>
    </row>
    <row r="1367" spans="1:8" x14ac:dyDescent="0.2">
      <c r="A1367" s="177" t="s">
        <v>187</v>
      </c>
      <c r="B1367" s="177" t="s">
        <v>1115</v>
      </c>
      <c r="C1367" s="177" t="s">
        <v>618</v>
      </c>
      <c r="D1367" s="177">
        <v>1</v>
      </c>
      <c r="E1367" s="177">
        <v>6</v>
      </c>
      <c r="F1367" s="177" t="s">
        <v>135</v>
      </c>
      <c r="G1367" s="177" t="s">
        <v>142</v>
      </c>
      <c r="H1367" s="177" t="s">
        <v>142</v>
      </c>
    </row>
    <row r="1368" spans="1:8" x14ac:dyDescent="0.2">
      <c r="A1368" s="177" t="s">
        <v>187</v>
      </c>
      <c r="B1368" s="177" t="s">
        <v>1115</v>
      </c>
      <c r="C1368" s="177" t="s">
        <v>1149</v>
      </c>
      <c r="D1368" s="177">
        <v>1</v>
      </c>
      <c r="E1368" s="177">
        <v>6</v>
      </c>
      <c r="F1368" s="177" t="s">
        <v>135</v>
      </c>
      <c r="G1368" s="177" t="s">
        <v>142</v>
      </c>
      <c r="H1368" s="177" t="s">
        <v>142</v>
      </c>
    </row>
    <row r="1369" spans="1:8" x14ac:dyDescent="0.2">
      <c r="A1369" s="177" t="s">
        <v>187</v>
      </c>
      <c r="B1369" s="177" t="s">
        <v>1115</v>
      </c>
      <c r="C1369" s="177" t="s">
        <v>1150</v>
      </c>
      <c r="D1369" s="177">
        <v>1</v>
      </c>
      <c r="E1369" s="177">
        <v>6</v>
      </c>
      <c r="F1369" s="177" t="s">
        <v>135</v>
      </c>
      <c r="G1369" s="177" t="s">
        <v>142</v>
      </c>
      <c r="H1369" s="177" t="s">
        <v>142</v>
      </c>
    </row>
    <row r="1370" spans="1:8" x14ac:dyDescent="0.2">
      <c r="A1370" s="177" t="s">
        <v>187</v>
      </c>
      <c r="B1370" s="177" t="s">
        <v>1115</v>
      </c>
      <c r="C1370" s="177" t="s">
        <v>1151</v>
      </c>
      <c r="D1370" s="177">
        <v>1</v>
      </c>
      <c r="E1370" s="177">
        <v>7</v>
      </c>
      <c r="F1370" s="177" t="s">
        <v>142</v>
      </c>
      <c r="G1370" s="177" t="s">
        <v>142</v>
      </c>
      <c r="H1370" s="177" t="s">
        <v>142</v>
      </c>
    </row>
    <row r="1371" spans="1:8" x14ac:dyDescent="0.2">
      <c r="A1371" s="177" t="s">
        <v>187</v>
      </c>
      <c r="B1371" s="177" t="s">
        <v>1115</v>
      </c>
      <c r="C1371" s="177" t="s">
        <v>1152</v>
      </c>
      <c r="D1371" s="177">
        <v>1</v>
      </c>
      <c r="E1371" s="177">
        <v>6</v>
      </c>
      <c r="F1371" s="177" t="s">
        <v>135</v>
      </c>
      <c r="G1371" s="177" t="s">
        <v>142</v>
      </c>
      <c r="H1371" s="177" t="s">
        <v>142</v>
      </c>
    </row>
    <row r="1372" spans="1:8" x14ac:dyDescent="0.2">
      <c r="A1372" s="177" t="s">
        <v>187</v>
      </c>
      <c r="B1372" s="177" t="s">
        <v>1115</v>
      </c>
      <c r="C1372" s="177" t="s">
        <v>1153</v>
      </c>
      <c r="D1372" s="177">
        <v>1</v>
      </c>
      <c r="E1372" s="177">
        <v>7</v>
      </c>
      <c r="F1372" s="177" t="s">
        <v>142</v>
      </c>
      <c r="G1372" s="177" t="s">
        <v>142</v>
      </c>
      <c r="H1372" s="177" t="s">
        <v>142</v>
      </c>
    </row>
    <row r="1373" spans="1:8" x14ac:dyDescent="0.2">
      <c r="A1373" s="177" t="s">
        <v>187</v>
      </c>
      <c r="B1373" s="177" t="s">
        <v>1115</v>
      </c>
      <c r="C1373" s="177" t="s">
        <v>1154</v>
      </c>
      <c r="D1373" s="177">
        <v>1</v>
      </c>
      <c r="E1373" s="177">
        <v>7</v>
      </c>
      <c r="F1373" s="177" t="s">
        <v>142</v>
      </c>
      <c r="G1373" s="177" t="s">
        <v>142</v>
      </c>
      <c r="H1373" s="177" t="s">
        <v>142</v>
      </c>
    </row>
    <row r="1374" spans="1:8" x14ac:dyDescent="0.2">
      <c r="A1374" s="177" t="s">
        <v>187</v>
      </c>
      <c r="B1374" s="177" t="s">
        <v>1115</v>
      </c>
      <c r="C1374" s="177" t="s">
        <v>1155</v>
      </c>
      <c r="D1374" s="177">
        <v>2</v>
      </c>
      <c r="E1374" s="177">
        <v>7</v>
      </c>
      <c r="F1374" s="177" t="s">
        <v>142</v>
      </c>
      <c r="G1374" s="177" t="s">
        <v>142</v>
      </c>
      <c r="H1374" s="177" t="s">
        <v>142</v>
      </c>
    </row>
    <row r="1375" spans="1:8" x14ac:dyDescent="0.2">
      <c r="A1375" s="177" t="s">
        <v>187</v>
      </c>
      <c r="B1375" s="177" t="s">
        <v>1115</v>
      </c>
      <c r="C1375" s="177" t="s">
        <v>1156</v>
      </c>
      <c r="D1375" s="177">
        <v>1</v>
      </c>
      <c r="E1375" s="177">
        <v>6</v>
      </c>
      <c r="F1375" s="177" t="s">
        <v>135</v>
      </c>
      <c r="G1375" s="177" t="s">
        <v>142</v>
      </c>
      <c r="H1375" s="177" t="s">
        <v>142</v>
      </c>
    </row>
    <row r="1376" spans="1:8" x14ac:dyDescent="0.2">
      <c r="A1376" s="177" t="s">
        <v>187</v>
      </c>
      <c r="B1376" s="177" t="s">
        <v>1115</v>
      </c>
      <c r="C1376" s="177" t="s">
        <v>351</v>
      </c>
      <c r="D1376" s="177">
        <v>1</v>
      </c>
      <c r="E1376" s="177">
        <v>7</v>
      </c>
      <c r="F1376" s="177" t="s">
        <v>142</v>
      </c>
      <c r="G1376" s="177" t="s">
        <v>142</v>
      </c>
      <c r="H1376" s="177" t="s">
        <v>142</v>
      </c>
    </row>
    <row r="1377" spans="1:8" x14ac:dyDescent="0.2">
      <c r="A1377" s="177" t="s">
        <v>187</v>
      </c>
      <c r="B1377" s="177" t="s">
        <v>1115</v>
      </c>
      <c r="C1377" s="177" t="s">
        <v>352</v>
      </c>
      <c r="D1377" s="177">
        <v>1</v>
      </c>
      <c r="E1377" s="177">
        <v>6</v>
      </c>
      <c r="F1377" s="177" t="s">
        <v>135</v>
      </c>
      <c r="G1377" s="177" t="s">
        <v>142</v>
      </c>
      <c r="H1377" s="177" t="s">
        <v>142</v>
      </c>
    </row>
    <row r="1378" spans="1:8" x14ac:dyDescent="0.2">
      <c r="A1378" s="177" t="s">
        <v>187</v>
      </c>
      <c r="B1378" s="177" t="s">
        <v>1115</v>
      </c>
      <c r="C1378" s="177" t="s">
        <v>1157</v>
      </c>
      <c r="D1378" s="177">
        <v>1</v>
      </c>
      <c r="E1378" s="177">
        <v>6</v>
      </c>
      <c r="F1378" s="177" t="s">
        <v>135</v>
      </c>
      <c r="G1378" s="177" t="s">
        <v>142</v>
      </c>
      <c r="H1378" s="177" t="s">
        <v>142</v>
      </c>
    </row>
    <row r="1379" spans="1:8" x14ac:dyDescent="0.2">
      <c r="A1379" s="177" t="s">
        <v>187</v>
      </c>
      <c r="B1379" s="177" t="s">
        <v>1115</v>
      </c>
      <c r="C1379" s="177" t="s">
        <v>1158</v>
      </c>
      <c r="D1379" s="177">
        <v>1</v>
      </c>
      <c r="E1379" s="177">
        <v>7</v>
      </c>
      <c r="F1379" s="177" t="s">
        <v>142</v>
      </c>
      <c r="G1379" s="177" t="s">
        <v>142</v>
      </c>
      <c r="H1379" s="177" t="s">
        <v>142</v>
      </c>
    </row>
    <row r="1380" spans="1:8" x14ac:dyDescent="0.2">
      <c r="A1380" s="177" t="s">
        <v>187</v>
      </c>
      <c r="B1380" s="177" t="s">
        <v>1115</v>
      </c>
      <c r="C1380" s="177" t="s">
        <v>1159</v>
      </c>
      <c r="D1380" s="177">
        <v>1</v>
      </c>
      <c r="E1380" s="177">
        <v>6</v>
      </c>
      <c r="F1380" s="177" t="s">
        <v>135</v>
      </c>
      <c r="G1380" s="177" t="s">
        <v>142</v>
      </c>
      <c r="H1380" s="177" t="s">
        <v>142</v>
      </c>
    </row>
    <row r="1381" spans="1:8" x14ac:dyDescent="0.2">
      <c r="A1381" s="177" t="s">
        <v>187</v>
      </c>
      <c r="B1381" s="177" t="s">
        <v>1115</v>
      </c>
      <c r="C1381" s="177" t="s">
        <v>1160</v>
      </c>
      <c r="D1381" s="177">
        <v>1</v>
      </c>
      <c r="E1381" s="177">
        <v>6</v>
      </c>
      <c r="F1381" s="177" t="s">
        <v>135</v>
      </c>
      <c r="G1381" s="177" t="s">
        <v>142</v>
      </c>
      <c r="H1381" s="177" t="s">
        <v>142</v>
      </c>
    </row>
    <row r="1382" spans="1:8" x14ac:dyDescent="0.2">
      <c r="A1382" s="177" t="s">
        <v>187</v>
      </c>
      <c r="B1382" s="177" t="s">
        <v>1115</v>
      </c>
      <c r="C1382" s="177" t="s">
        <v>889</v>
      </c>
      <c r="D1382" s="177">
        <v>1</v>
      </c>
      <c r="E1382" s="177">
        <v>6</v>
      </c>
      <c r="F1382" s="177" t="s">
        <v>135</v>
      </c>
      <c r="G1382" s="177" t="s">
        <v>142</v>
      </c>
      <c r="H1382" s="177" t="s">
        <v>142</v>
      </c>
    </row>
    <row r="1383" spans="1:8" x14ac:dyDescent="0.2">
      <c r="A1383" s="177" t="s">
        <v>187</v>
      </c>
      <c r="B1383" s="177" t="s">
        <v>1115</v>
      </c>
      <c r="C1383" s="177" t="s">
        <v>1161</v>
      </c>
      <c r="D1383" s="177">
        <v>1</v>
      </c>
      <c r="E1383" s="177">
        <v>6</v>
      </c>
      <c r="F1383" s="177" t="s">
        <v>135</v>
      </c>
      <c r="G1383" s="177" t="s">
        <v>142</v>
      </c>
      <c r="H1383" s="177" t="s">
        <v>142</v>
      </c>
    </row>
    <row r="1384" spans="1:8" x14ac:dyDescent="0.2">
      <c r="A1384" s="177" t="s">
        <v>187</v>
      </c>
      <c r="B1384" s="177" t="s">
        <v>1115</v>
      </c>
      <c r="C1384" s="177" t="s">
        <v>1162</v>
      </c>
      <c r="D1384" s="177">
        <v>1</v>
      </c>
      <c r="E1384" s="177">
        <v>7</v>
      </c>
      <c r="F1384" s="177" t="s">
        <v>142</v>
      </c>
      <c r="G1384" s="177" t="s">
        <v>142</v>
      </c>
      <c r="H1384" s="177" t="s">
        <v>142</v>
      </c>
    </row>
    <row r="1385" spans="1:8" x14ac:dyDescent="0.2">
      <c r="A1385" s="177" t="s">
        <v>187</v>
      </c>
      <c r="B1385" s="177" t="s">
        <v>1115</v>
      </c>
      <c r="C1385" s="177" t="s">
        <v>1163</v>
      </c>
      <c r="D1385" s="177">
        <v>2</v>
      </c>
      <c r="E1385" s="177">
        <v>7</v>
      </c>
      <c r="F1385" s="177" t="s">
        <v>142</v>
      </c>
      <c r="G1385" s="177" t="s">
        <v>142</v>
      </c>
      <c r="H1385" s="177" t="s">
        <v>142</v>
      </c>
    </row>
    <row r="1386" spans="1:8" x14ac:dyDescent="0.2">
      <c r="A1386" s="177" t="s">
        <v>187</v>
      </c>
      <c r="B1386" s="177" t="s">
        <v>1115</v>
      </c>
      <c r="C1386" s="177" t="s">
        <v>357</v>
      </c>
      <c r="D1386" s="177">
        <v>1</v>
      </c>
      <c r="E1386" s="177">
        <v>6</v>
      </c>
      <c r="F1386" s="177" t="s">
        <v>135</v>
      </c>
      <c r="G1386" s="177" t="s">
        <v>142</v>
      </c>
      <c r="H1386" s="177" t="s">
        <v>142</v>
      </c>
    </row>
    <row r="1387" spans="1:8" x14ac:dyDescent="0.2">
      <c r="A1387" s="177" t="s">
        <v>187</v>
      </c>
      <c r="B1387" s="177" t="s">
        <v>1115</v>
      </c>
      <c r="C1387" s="177" t="s">
        <v>1164</v>
      </c>
      <c r="D1387" s="177">
        <v>1</v>
      </c>
      <c r="E1387" s="177">
        <v>6</v>
      </c>
      <c r="F1387" s="177" t="s">
        <v>135</v>
      </c>
      <c r="G1387" s="177" t="s">
        <v>142</v>
      </c>
      <c r="H1387" s="177" t="s">
        <v>142</v>
      </c>
    </row>
    <row r="1388" spans="1:8" x14ac:dyDescent="0.2">
      <c r="A1388" s="177" t="s">
        <v>187</v>
      </c>
      <c r="B1388" s="177" t="s">
        <v>1115</v>
      </c>
      <c r="C1388" s="177" t="s">
        <v>1165</v>
      </c>
      <c r="D1388" s="177">
        <v>1</v>
      </c>
      <c r="E1388" s="177">
        <v>6</v>
      </c>
      <c r="F1388" s="177" t="s">
        <v>135</v>
      </c>
      <c r="G1388" s="177" t="s">
        <v>142</v>
      </c>
      <c r="H1388" s="177" t="s">
        <v>142</v>
      </c>
    </row>
    <row r="1389" spans="1:8" x14ac:dyDescent="0.2">
      <c r="A1389" s="177" t="s">
        <v>187</v>
      </c>
      <c r="B1389" s="177" t="s">
        <v>1115</v>
      </c>
      <c r="C1389" s="177" t="s">
        <v>1166</v>
      </c>
      <c r="D1389" s="177">
        <v>1</v>
      </c>
      <c r="E1389" s="177">
        <v>6</v>
      </c>
      <c r="F1389" s="177" t="s">
        <v>135</v>
      </c>
      <c r="G1389" s="177" t="s">
        <v>142</v>
      </c>
      <c r="H1389" s="177" t="s">
        <v>142</v>
      </c>
    </row>
    <row r="1390" spans="1:8" x14ac:dyDescent="0.2">
      <c r="A1390" s="177" t="s">
        <v>187</v>
      </c>
      <c r="B1390" s="177" t="s">
        <v>1115</v>
      </c>
      <c r="C1390" s="177" t="s">
        <v>1167</v>
      </c>
      <c r="D1390" s="177">
        <v>1</v>
      </c>
      <c r="E1390" s="177">
        <v>6</v>
      </c>
      <c r="F1390" s="177" t="s">
        <v>135</v>
      </c>
      <c r="G1390" s="177" t="s">
        <v>142</v>
      </c>
      <c r="H1390" s="177" t="s">
        <v>142</v>
      </c>
    </row>
    <row r="1391" spans="1:8" x14ac:dyDescent="0.2">
      <c r="A1391" s="177" t="s">
        <v>187</v>
      </c>
      <c r="B1391" s="177" t="s">
        <v>1115</v>
      </c>
      <c r="C1391" s="177" t="s">
        <v>899</v>
      </c>
      <c r="D1391" s="177">
        <v>1</v>
      </c>
      <c r="E1391" s="177">
        <v>6</v>
      </c>
      <c r="F1391" s="177" t="s">
        <v>135</v>
      </c>
      <c r="G1391" s="177" t="s">
        <v>142</v>
      </c>
      <c r="H1391" s="177" t="s">
        <v>142</v>
      </c>
    </row>
    <row r="1392" spans="1:8" x14ac:dyDescent="0.2">
      <c r="A1392" s="177" t="s">
        <v>187</v>
      </c>
      <c r="B1392" s="177" t="s">
        <v>1115</v>
      </c>
      <c r="C1392" s="177" t="s">
        <v>1168</v>
      </c>
      <c r="D1392" s="177">
        <v>1</v>
      </c>
      <c r="E1392" s="177">
        <v>6</v>
      </c>
      <c r="F1392" s="177" t="s">
        <v>135</v>
      </c>
      <c r="G1392" s="177" t="s">
        <v>142</v>
      </c>
      <c r="H1392" s="177" t="s">
        <v>142</v>
      </c>
    </row>
    <row r="1393" spans="1:8" x14ac:dyDescent="0.2">
      <c r="A1393" s="177" t="s">
        <v>187</v>
      </c>
      <c r="B1393" s="177" t="s">
        <v>1115</v>
      </c>
      <c r="C1393" s="177" t="s">
        <v>960</v>
      </c>
      <c r="D1393" s="177">
        <v>1</v>
      </c>
      <c r="E1393" s="177">
        <v>6</v>
      </c>
      <c r="F1393" s="177" t="s">
        <v>135</v>
      </c>
      <c r="G1393" s="177" t="s">
        <v>142</v>
      </c>
      <c r="H1393" s="177" t="s">
        <v>142</v>
      </c>
    </row>
    <row r="1394" spans="1:8" x14ac:dyDescent="0.2">
      <c r="A1394" s="177" t="s">
        <v>187</v>
      </c>
      <c r="B1394" s="177" t="s">
        <v>1115</v>
      </c>
      <c r="C1394" s="177" t="s">
        <v>1169</v>
      </c>
      <c r="D1394" s="177">
        <v>1</v>
      </c>
      <c r="E1394" s="177">
        <v>6</v>
      </c>
      <c r="F1394" s="177" t="s">
        <v>135</v>
      </c>
      <c r="G1394" s="177" t="s">
        <v>142</v>
      </c>
      <c r="H1394" s="177" t="s">
        <v>142</v>
      </c>
    </row>
    <row r="1395" spans="1:8" x14ac:dyDescent="0.2">
      <c r="A1395" s="177" t="s">
        <v>187</v>
      </c>
      <c r="B1395" s="177" t="s">
        <v>1115</v>
      </c>
      <c r="C1395" s="177" t="s">
        <v>1170</v>
      </c>
      <c r="D1395" s="177">
        <v>1</v>
      </c>
      <c r="E1395" s="177">
        <v>6</v>
      </c>
      <c r="F1395" s="177" t="s">
        <v>135</v>
      </c>
      <c r="G1395" s="177" t="s">
        <v>142</v>
      </c>
      <c r="H1395" s="177" t="s">
        <v>142</v>
      </c>
    </row>
    <row r="1396" spans="1:8" x14ac:dyDescent="0.2">
      <c r="A1396" s="177" t="s">
        <v>187</v>
      </c>
      <c r="B1396" s="177" t="s">
        <v>1115</v>
      </c>
      <c r="C1396" s="177" t="s">
        <v>1171</v>
      </c>
      <c r="D1396" s="177">
        <v>1</v>
      </c>
      <c r="E1396" s="177">
        <v>7</v>
      </c>
      <c r="F1396" s="177" t="s">
        <v>142</v>
      </c>
      <c r="G1396" s="177" t="s">
        <v>142</v>
      </c>
      <c r="H1396" s="177" t="s">
        <v>142</v>
      </c>
    </row>
    <row r="1397" spans="1:8" x14ac:dyDescent="0.2">
      <c r="A1397" s="177" t="s">
        <v>187</v>
      </c>
      <c r="B1397" s="177" t="s">
        <v>1115</v>
      </c>
      <c r="C1397" s="177" t="s">
        <v>1172</v>
      </c>
      <c r="D1397" s="177">
        <v>1</v>
      </c>
      <c r="E1397" s="177">
        <v>6</v>
      </c>
      <c r="F1397" s="177" t="s">
        <v>135</v>
      </c>
      <c r="G1397" s="177" t="s">
        <v>142</v>
      </c>
      <c r="H1397" s="177" t="s">
        <v>142</v>
      </c>
    </row>
    <row r="1398" spans="1:8" x14ac:dyDescent="0.2">
      <c r="A1398" s="177" t="s">
        <v>187</v>
      </c>
      <c r="B1398" s="177" t="s">
        <v>1115</v>
      </c>
      <c r="C1398" s="177" t="s">
        <v>260</v>
      </c>
      <c r="D1398" s="177">
        <v>1</v>
      </c>
      <c r="E1398" s="177">
        <v>6</v>
      </c>
      <c r="F1398" s="177" t="s">
        <v>135</v>
      </c>
      <c r="G1398" s="177" t="s">
        <v>142</v>
      </c>
      <c r="H1398" s="177" t="s">
        <v>142</v>
      </c>
    </row>
    <row r="1399" spans="1:8" x14ac:dyDescent="0.2">
      <c r="A1399" s="177" t="s">
        <v>187</v>
      </c>
      <c r="B1399" s="177" t="s">
        <v>1115</v>
      </c>
      <c r="C1399" s="177" t="s">
        <v>1173</v>
      </c>
      <c r="D1399" s="177">
        <v>1</v>
      </c>
      <c r="E1399" s="177">
        <v>6</v>
      </c>
      <c r="F1399" s="177" t="s">
        <v>135</v>
      </c>
      <c r="G1399" s="177" t="s">
        <v>142</v>
      </c>
      <c r="H1399" s="177" t="s">
        <v>142</v>
      </c>
    </row>
    <row r="1400" spans="1:8" x14ac:dyDescent="0.2">
      <c r="A1400" s="177" t="s">
        <v>187</v>
      </c>
      <c r="B1400" s="177" t="s">
        <v>1115</v>
      </c>
      <c r="C1400" s="177" t="s">
        <v>1174</v>
      </c>
      <c r="D1400" s="177">
        <v>1</v>
      </c>
      <c r="E1400" s="177">
        <v>7</v>
      </c>
      <c r="F1400" s="177" t="s">
        <v>142</v>
      </c>
      <c r="G1400" s="177" t="s">
        <v>142</v>
      </c>
      <c r="H1400" s="177" t="s">
        <v>142</v>
      </c>
    </row>
    <row r="1401" spans="1:8" x14ac:dyDescent="0.2">
      <c r="A1401" s="177" t="s">
        <v>187</v>
      </c>
      <c r="B1401" s="177" t="s">
        <v>1115</v>
      </c>
      <c r="C1401" s="177" t="s">
        <v>1175</v>
      </c>
      <c r="D1401" s="177">
        <v>1</v>
      </c>
      <c r="E1401" s="177">
        <v>6</v>
      </c>
      <c r="F1401" s="177" t="s">
        <v>135</v>
      </c>
      <c r="G1401" s="177" t="s">
        <v>142</v>
      </c>
      <c r="H1401" s="177" t="s">
        <v>142</v>
      </c>
    </row>
    <row r="1402" spans="1:8" x14ac:dyDescent="0.2">
      <c r="A1402" s="177" t="s">
        <v>187</v>
      </c>
      <c r="B1402" s="177" t="s">
        <v>1115</v>
      </c>
      <c r="C1402" s="177" t="s">
        <v>839</v>
      </c>
      <c r="D1402" s="177">
        <v>1</v>
      </c>
      <c r="E1402" s="177">
        <v>6</v>
      </c>
      <c r="F1402" s="177" t="s">
        <v>135</v>
      </c>
      <c r="G1402" s="177" t="s">
        <v>142</v>
      </c>
      <c r="H1402" s="177" t="s">
        <v>142</v>
      </c>
    </row>
    <row r="1403" spans="1:8" x14ac:dyDescent="0.2">
      <c r="A1403" s="177" t="s">
        <v>187</v>
      </c>
      <c r="B1403" s="177" t="s">
        <v>1115</v>
      </c>
      <c r="C1403" s="177" t="s">
        <v>1176</v>
      </c>
      <c r="D1403" s="177">
        <v>1</v>
      </c>
      <c r="E1403" s="177">
        <v>6</v>
      </c>
      <c r="F1403" s="177" t="s">
        <v>135</v>
      </c>
      <c r="G1403" s="177" t="s">
        <v>142</v>
      </c>
      <c r="H1403" s="177" t="s">
        <v>142</v>
      </c>
    </row>
    <row r="1404" spans="1:8" x14ac:dyDescent="0.2">
      <c r="A1404" s="177" t="s">
        <v>189</v>
      </c>
      <c r="B1404" s="177" t="s">
        <v>1177</v>
      </c>
      <c r="C1404" s="177" t="s">
        <v>427</v>
      </c>
      <c r="D1404" s="177">
        <v>3</v>
      </c>
      <c r="E1404" s="177">
        <v>3</v>
      </c>
      <c r="F1404" s="177" t="s">
        <v>135</v>
      </c>
      <c r="G1404" s="177" t="s">
        <v>141</v>
      </c>
      <c r="H1404" s="177" t="s">
        <v>142</v>
      </c>
    </row>
    <row r="1405" spans="1:8" x14ac:dyDescent="0.2">
      <c r="A1405" s="177" t="s">
        <v>189</v>
      </c>
      <c r="B1405" s="177" t="s">
        <v>1177</v>
      </c>
      <c r="C1405" s="177" t="s">
        <v>1178</v>
      </c>
      <c r="D1405" s="177">
        <v>2</v>
      </c>
      <c r="E1405" s="177">
        <v>3</v>
      </c>
      <c r="F1405" s="177" t="s">
        <v>135</v>
      </c>
      <c r="G1405" s="177" t="s">
        <v>142</v>
      </c>
      <c r="H1405" s="177" t="s">
        <v>142</v>
      </c>
    </row>
    <row r="1406" spans="1:8" x14ac:dyDescent="0.2">
      <c r="A1406" s="177" t="s">
        <v>189</v>
      </c>
      <c r="B1406" s="177" t="s">
        <v>1177</v>
      </c>
      <c r="C1406" s="177" t="s">
        <v>1179</v>
      </c>
      <c r="D1406" s="177">
        <v>3</v>
      </c>
      <c r="E1406" s="177">
        <v>3</v>
      </c>
      <c r="F1406" s="177" t="s">
        <v>135</v>
      </c>
      <c r="G1406" s="177" t="s">
        <v>141</v>
      </c>
      <c r="H1406" s="177" t="s">
        <v>142</v>
      </c>
    </row>
    <row r="1407" spans="1:8" x14ac:dyDescent="0.2">
      <c r="A1407" s="177" t="s">
        <v>189</v>
      </c>
      <c r="B1407" s="177" t="s">
        <v>1177</v>
      </c>
      <c r="C1407" s="177" t="s">
        <v>1180</v>
      </c>
      <c r="D1407" s="177">
        <v>3</v>
      </c>
      <c r="E1407" s="177">
        <v>3</v>
      </c>
      <c r="F1407" s="177" t="s">
        <v>135</v>
      </c>
      <c r="G1407" s="177" t="s">
        <v>142</v>
      </c>
      <c r="H1407" s="177" t="s">
        <v>142</v>
      </c>
    </row>
    <row r="1408" spans="1:8" x14ac:dyDescent="0.2">
      <c r="A1408" s="177" t="s">
        <v>189</v>
      </c>
      <c r="B1408" s="177" t="s">
        <v>1177</v>
      </c>
      <c r="C1408" s="177" t="s">
        <v>314</v>
      </c>
      <c r="D1408" s="177">
        <v>3</v>
      </c>
      <c r="E1408" s="177">
        <v>3</v>
      </c>
      <c r="F1408" s="177" t="s">
        <v>135</v>
      </c>
      <c r="G1408" s="177" t="s">
        <v>142</v>
      </c>
      <c r="H1408" s="177" t="s">
        <v>142</v>
      </c>
    </row>
    <row r="1409" spans="1:8" x14ac:dyDescent="0.2">
      <c r="A1409" s="177" t="s">
        <v>189</v>
      </c>
      <c r="B1409" s="177" t="s">
        <v>1177</v>
      </c>
      <c r="C1409" s="177" t="s">
        <v>1181</v>
      </c>
      <c r="D1409" s="177">
        <v>3</v>
      </c>
      <c r="E1409" s="177">
        <v>3</v>
      </c>
      <c r="F1409" s="177" t="s">
        <v>135</v>
      </c>
      <c r="G1409" s="177" t="s">
        <v>142</v>
      </c>
      <c r="H1409" s="177" t="s">
        <v>142</v>
      </c>
    </row>
    <row r="1410" spans="1:8" x14ac:dyDescent="0.2">
      <c r="A1410" s="177" t="s">
        <v>189</v>
      </c>
      <c r="B1410" s="177" t="s">
        <v>1177</v>
      </c>
      <c r="C1410" s="177" t="s">
        <v>154</v>
      </c>
      <c r="D1410" s="177">
        <v>3</v>
      </c>
      <c r="E1410" s="177">
        <v>3</v>
      </c>
      <c r="F1410" s="177" t="s">
        <v>135</v>
      </c>
      <c r="G1410" s="177" t="s">
        <v>142</v>
      </c>
      <c r="H1410" s="177" t="s">
        <v>142</v>
      </c>
    </row>
    <row r="1411" spans="1:8" x14ac:dyDescent="0.2">
      <c r="A1411" s="177" t="s">
        <v>189</v>
      </c>
      <c r="B1411" s="177" t="s">
        <v>1177</v>
      </c>
      <c r="C1411" s="177" t="s">
        <v>317</v>
      </c>
      <c r="D1411" s="177">
        <v>3</v>
      </c>
      <c r="E1411" s="177">
        <v>3</v>
      </c>
      <c r="F1411" s="177" t="s">
        <v>135</v>
      </c>
      <c r="G1411" s="177" t="s">
        <v>142</v>
      </c>
      <c r="H1411" s="177" t="s">
        <v>142</v>
      </c>
    </row>
    <row r="1412" spans="1:8" x14ac:dyDescent="0.2">
      <c r="A1412" s="177" t="s">
        <v>189</v>
      </c>
      <c r="B1412" s="177" t="s">
        <v>1177</v>
      </c>
      <c r="C1412" s="177" t="s">
        <v>805</v>
      </c>
      <c r="D1412" s="177">
        <v>2</v>
      </c>
      <c r="E1412" s="177">
        <v>3</v>
      </c>
      <c r="F1412" s="177" t="s">
        <v>135</v>
      </c>
      <c r="G1412" s="177" t="s">
        <v>142</v>
      </c>
      <c r="H1412" s="177" t="s">
        <v>142</v>
      </c>
    </row>
    <row r="1413" spans="1:8" x14ac:dyDescent="0.2">
      <c r="A1413" s="177" t="s">
        <v>189</v>
      </c>
      <c r="B1413" s="177" t="s">
        <v>1177</v>
      </c>
      <c r="C1413" s="177" t="s">
        <v>162</v>
      </c>
      <c r="D1413" s="177">
        <v>3</v>
      </c>
      <c r="E1413" s="177">
        <v>3</v>
      </c>
      <c r="F1413" s="177" t="s">
        <v>135</v>
      </c>
      <c r="G1413" s="177" t="s">
        <v>142</v>
      </c>
      <c r="H1413" s="177" t="s">
        <v>142</v>
      </c>
    </row>
    <row r="1414" spans="1:8" x14ac:dyDescent="0.2">
      <c r="A1414" s="177" t="s">
        <v>189</v>
      </c>
      <c r="B1414" s="177" t="s">
        <v>1177</v>
      </c>
      <c r="C1414" s="177" t="s">
        <v>976</v>
      </c>
      <c r="D1414" s="177">
        <v>3</v>
      </c>
      <c r="E1414" s="177">
        <v>3</v>
      </c>
      <c r="F1414" s="177" t="s">
        <v>135</v>
      </c>
      <c r="G1414" s="177" t="s">
        <v>141</v>
      </c>
      <c r="H1414" s="177" t="s">
        <v>142</v>
      </c>
    </row>
    <row r="1415" spans="1:8" x14ac:dyDescent="0.2">
      <c r="A1415" s="177" t="s">
        <v>189</v>
      </c>
      <c r="B1415" s="177" t="s">
        <v>1177</v>
      </c>
      <c r="C1415" s="177" t="s">
        <v>164</v>
      </c>
      <c r="D1415" s="177">
        <v>3</v>
      </c>
      <c r="E1415" s="177">
        <v>3</v>
      </c>
      <c r="F1415" s="177" t="s">
        <v>135</v>
      </c>
      <c r="G1415" s="177" t="s">
        <v>142</v>
      </c>
      <c r="H1415" s="177" t="s">
        <v>142</v>
      </c>
    </row>
    <row r="1416" spans="1:8" x14ac:dyDescent="0.2">
      <c r="A1416" s="177" t="s">
        <v>189</v>
      </c>
      <c r="B1416" s="177" t="s">
        <v>1177</v>
      </c>
      <c r="C1416" s="177" t="s">
        <v>166</v>
      </c>
      <c r="D1416" s="177">
        <v>2</v>
      </c>
      <c r="E1416" s="177">
        <v>3</v>
      </c>
      <c r="F1416" s="177" t="s">
        <v>135</v>
      </c>
      <c r="G1416" s="177" t="s">
        <v>142</v>
      </c>
      <c r="H1416" s="177" t="s">
        <v>142</v>
      </c>
    </row>
    <row r="1417" spans="1:8" x14ac:dyDescent="0.2">
      <c r="A1417" s="177" t="s">
        <v>189</v>
      </c>
      <c r="B1417" s="177" t="s">
        <v>1177</v>
      </c>
      <c r="C1417" s="177" t="s">
        <v>1182</v>
      </c>
      <c r="D1417" s="177">
        <v>3</v>
      </c>
      <c r="E1417" s="177">
        <v>3</v>
      </c>
      <c r="F1417" s="177" t="s">
        <v>135</v>
      </c>
      <c r="G1417" s="177" t="s">
        <v>142</v>
      </c>
      <c r="H1417" s="177" t="s">
        <v>142</v>
      </c>
    </row>
    <row r="1418" spans="1:8" x14ac:dyDescent="0.2">
      <c r="A1418" s="177" t="s">
        <v>189</v>
      </c>
      <c r="B1418" s="177" t="s">
        <v>1177</v>
      </c>
      <c r="C1418" s="177" t="s">
        <v>1183</v>
      </c>
      <c r="D1418" s="177">
        <v>3</v>
      </c>
      <c r="E1418" s="177">
        <v>3</v>
      </c>
      <c r="F1418" s="177" t="s">
        <v>135</v>
      </c>
      <c r="G1418" s="177" t="s">
        <v>141</v>
      </c>
      <c r="H1418" s="177" t="s">
        <v>142</v>
      </c>
    </row>
    <row r="1419" spans="1:8" x14ac:dyDescent="0.2">
      <c r="A1419" s="177" t="s">
        <v>189</v>
      </c>
      <c r="B1419" s="177" t="s">
        <v>1177</v>
      </c>
      <c r="C1419" s="177" t="s">
        <v>178</v>
      </c>
      <c r="D1419" s="177">
        <v>3</v>
      </c>
      <c r="E1419" s="177">
        <v>3</v>
      </c>
      <c r="F1419" s="177" t="s">
        <v>135</v>
      </c>
      <c r="G1419" s="177" t="s">
        <v>141</v>
      </c>
      <c r="H1419" s="177" t="s">
        <v>142</v>
      </c>
    </row>
    <row r="1420" spans="1:8" x14ac:dyDescent="0.2">
      <c r="A1420" s="177" t="s">
        <v>189</v>
      </c>
      <c r="B1420" s="177" t="s">
        <v>1177</v>
      </c>
      <c r="C1420" s="177" t="s">
        <v>1184</v>
      </c>
      <c r="D1420" s="177">
        <v>3</v>
      </c>
      <c r="E1420" s="177">
        <v>3</v>
      </c>
      <c r="F1420" s="177" t="s">
        <v>135</v>
      </c>
      <c r="G1420" s="177" t="s">
        <v>142</v>
      </c>
      <c r="H1420" s="177" t="s">
        <v>142</v>
      </c>
    </row>
    <row r="1421" spans="1:8" x14ac:dyDescent="0.2">
      <c r="A1421" s="177" t="s">
        <v>189</v>
      </c>
      <c r="B1421" s="177" t="s">
        <v>1177</v>
      </c>
      <c r="C1421" s="177" t="s">
        <v>1185</v>
      </c>
      <c r="D1421" s="177">
        <v>3</v>
      </c>
      <c r="E1421" s="177">
        <v>3</v>
      </c>
      <c r="F1421" s="177" t="s">
        <v>135</v>
      </c>
      <c r="G1421" s="177" t="s">
        <v>141</v>
      </c>
      <c r="H1421" s="177" t="s">
        <v>142</v>
      </c>
    </row>
    <row r="1422" spans="1:8" x14ac:dyDescent="0.2">
      <c r="A1422" s="177" t="s">
        <v>189</v>
      </c>
      <c r="B1422" s="177" t="s">
        <v>1177</v>
      </c>
      <c r="C1422" s="177" t="s">
        <v>198</v>
      </c>
      <c r="D1422" s="177">
        <v>3</v>
      </c>
      <c r="E1422" s="177">
        <v>3</v>
      </c>
      <c r="F1422" s="177" t="s">
        <v>135</v>
      </c>
      <c r="G1422" s="177" t="s">
        <v>141</v>
      </c>
      <c r="H1422" s="177" t="s">
        <v>142</v>
      </c>
    </row>
    <row r="1423" spans="1:8" x14ac:dyDescent="0.2">
      <c r="A1423" s="177" t="s">
        <v>189</v>
      </c>
      <c r="B1423" s="177" t="s">
        <v>1177</v>
      </c>
      <c r="C1423" s="177" t="s">
        <v>1186</v>
      </c>
      <c r="D1423" s="177">
        <v>3</v>
      </c>
      <c r="E1423" s="177">
        <v>3</v>
      </c>
      <c r="F1423" s="177" t="s">
        <v>135</v>
      </c>
      <c r="G1423" s="177" t="s">
        <v>141</v>
      </c>
      <c r="H1423" s="177" t="s">
        <v>142</v>
      </c>
    </row>
    <row r="1424" spans="1:8" x14ac:dyDescent="0.2">
      <c r="A1424" s="177" t="s">
        <v>189</v>
      </c>
      <c r="B1424" s="177" t="s">
        <v>1177</v>
      </c>
      <c r="C1424" s="177" t="s">
        <v>202</v>
      </c>
      <c r="D1424" s="177">
        <v>3</v>
      </c>
      <c r="E1424" s="177">
        <v>3</v>
      </c>
      <c r="F1424" s="177" t="s">
        <v>135</v>
      </c>
      <c r="G1424" s="177" t="s">
        <v>141</v>
      </c>
      <c r="H1424" s="177" t="s">
        <v>142</v>
      </c>
    </row>
    <row r="1425" spans="1:8" x14ac:dyDescent="0.2">
      <c r="A1425" s="177" t="s">
        <v>189</v>
      </c>
      <c r="B1425" s="177" t="s">
        <v>1177</v>
      </c>
      <c r="C1425" s="177" t="s">
        <v>1187</v>
      </c>
      <c r="D1425" s="177">
        <v>3</v>
      </c>
      <c r="E1425" s="177">
        <v>3</v>
      </c>
      <c r="F1425" s="177" t="s">
        <v>135</v>
      </c>
      <c r="G1425" s="177" t="s">
        <v>142</v>
      </c>
      <c r="H1425" s="177" t="s">
        <v>142</v>
      </c>
    </row>
    <row r="1426" spans="1:8" x14ac:dyDescent="0.2">
      <c r="A1426" s="177" t="s">
        <v>189</v>
      </c>
      <c r="B1426" s="177" t="s">
        <v>1177</v>
      </c>
      <c r="C1426" s="177" t="s">
        <v>600</v>
      </c>
      <c r="D1426" s="177">
        <v>3</v>
      </c>
      <c r="E1426" s="177">
        <v>2</v>
      </c>
      <c r="F1426" s="177" t="s">
        <v>135</v>
      </c>
      <c r="G1426" s="177" t="s">
        <v>141</v>
      </c>
      <c r="H1426" s="177" t="s">
        <v>142</v>
      </c>
    </row>
    <row r="1427" spans="1:8" x14ac:dyDescent="0.2">
      <c r="A1427" s="177" t="s">
        <v>189</v>
      </c>
      <c r="B1427" s="177" t="s">
        <v>1177</v>
      </c>
      <c r="C1427" s="177" t="s">
        <v>763</v>
      </c>
      <c r="D1427" s="177">
        <v>3</v>
      </c>
      <c r="E1427" s="177">
        <v>2</v>
      </c>
      <c r="F1427" s="177" t="s">
        <v>135</v>
      </c>
      <c r="G1427" s="177" t="s">
        <v>141</v>
      </c>
      <c r="H1427" s="177" t="s">
        <v>142</v>
      </c>
    </row>
    <row r="1428" spans="1:8" x14ac:dyDescent="0.2">
      <c r="A1428" s="177" t="s">
        <v>189</v>
      </c>
      <c r="B1428" s="177" t="s">
        <v>1177</v>
      </c>
      <c r="C1428" s="177" t="s">
        <v>1188</v>
      </c>
      <c r="D1428" s="177">
        <v>3</v>
      </c>
      <c r="E1428" s="177">
        <v>3</v>
      </c>
      <c r="F1428" s="177" t="s">
        <v>135</v>
      </c>
      <c r="G1428" s="177" t="s">
        <v>141</v>
      </c>
      <c r="H1428" s="177" t="s">
        <v>142</v>
      </c>
    </row>
    <row r="1429" spans="1:8" x14ac:dyDescent="0.2">
      <c r="A1429" s="177" t="s">
        <v>189</v>
      </c>
      <c r="B1429" s="177" t="s">
        <v>1177</v>
      </c>
      <c r="C1429" s="177" t="s">
        <v>521</v>
      </c>
      <c r="D1429" s="177">
        <v>3</v>
      </c>
      <c r="E1429" s="177">
        <v>3</v>
      </c>
      <c r="F1429" s="177" t="s">
        <v>135</v>
      </c>
      <c r="G1429" s="177" t="s">
        <v>142</v>
      </c>
      <c r="H1429" s="177" t="s">
        <v>142</v>
      </c>
    </row>
    <row r="1430" spans="1:8" x14ac:dyDescent="0.2">
      <c r="A1430" s="177" t="s">
        <v>189</v>
      </c>
      <c r="B1430" s="177" t="s">
        <v>1177</v>
      </c>
      <c r="C1430" s="177" t="s">
        <v>1189</v>
      </c>
      <c r="D1430" s="177">
        <v>3</v>
      </c>
      <c r="E1430" s="177">
        <v>3</v>
      </c>
      <c r="F1430" s="177" t="s">
        <v>135</v>
      </c>
      <c r="G1430" s="177" t="s">
        <v>142</v>
      </c>
      <c r="H1430" s="177" t="s">
        <v>142</v>
      </c>
    </row>
    <row r="1431" spans="1:8" x14ac:dyDescent="0.2">
      <c r="A1431" s="177" t="s">
        <v>189</v>
      </c>
      <c r="B1431" s="177" t="s">
        <v>1177</v>
      </c>
      <c r="C1431" s="177" t="s">
        <v>1190</v>
      </c>
      <c r="D1431" s="177">
        <v>3</v>
      </c>
      <c r="E1431" s="177">
        <v>3</v>
      </c>
      <c r="F1431" s="177" t="s">
        <v>135</v>
      </c>
      <c r="G1431" s="177" t="s">
        <v>142</v>
      </c>
      <c r="H1431" s="177" t="s">
        <v>142</v>
      </c>
    </row>
    <row r="1432" spans="1:8" x14ac:dyDescent="0.2">
      <c r="A1432" s="177" t="s">
        <v>189</v>
      </c>
      <c r="B1432" s="177" t="s">
        <v>1177</v>
      </c>
      <c r="C1432" s="177" t="s">
        <v>1191</v>
      </c>
      <c r="D1432" s="177">
        <v>3</v>
      </c>
      <c r="E1432" s="177">
        <v>3</v>
      </c>
      <c r="F1432" s="177" t="s">
        <v>135</v>
      </c>
      <c r="G1432" s="177" t="s">
        <v>142</v>
      </c>
      <c r="H1432" s="177" t="s">
        <v>142</v>
      </c>
    </row>
    <row r="1433" spans="1:8" x14ac:dyDescent="0.2">
      <c r="A1433" s="177" t="s">
        <v>189</v>
      </c>
      <c r="B1433" s="177" t="s">
        <v>1177</v>
      </c>
      <c r="C1433" s="177" t="s">
        <v>210</v>
      </c>
      <c r="D1433" s="177">
        <v>3</v>
      </c>
      <c r="E1433" s="177">
        <v>2</v>
      </c>
      <c r="F1433" s="177" t="s">
        <v>135</v>
      </c>
      <c r="G1433" s="177" t="s">
        <v>141</v>
      </c>
      <c r="H1433" s="177" t="s">
        <v>142</v>
      </c>
    </row>
    <row r="1434" spans="1:8" x14ac:dyDescent="0.2">
      <c r="A1434" s="177" t="s">
        <v>189</v>
      </c>
      <c r="B1434" s="177" t="s">
        <v>1177</v>
      </c>
      <c r="C1434" s="177" t="s">
        <v>606</v>
      </c>
      <c r="D1434" s="177">
        <v>3</v>
      </c>
      <c r="E1434" s="177">
        <v>3</v>
      </c>
      <c r="F1434" s="177" t="s">
        <v>135</v>
      </c>
      <c r="G1434" s="177" t="s">
        <v>142</v>
      </c>
      <c r="H1434" s="177" t="s">
        <v>142</v>
      </c>
    </row>
    <row r="1435" spans="1:8" x14ac:dyDescent="0.2">
      <c r="A1435" s="177" t="s">
        <v>189</v>
      </c>
      <c r="B1435" s="177" t="s">
        <v>1177</v>
      </c>
      <c r="C1435" s="177" t="s">
        <v>212</v>
      </c>
      <c r="D1435" s="177">
        <v>3</v>
      </c>
      <c r="E1435" s="177">
        <v>3</v>
      </c>
      <c r="F1435" s="177" t="s">
        <v>135</v>
      </c>
      <c r="G1435" s="177" t="s">
        <v>141</v>
      </c>
      <c r="H1435" s="177" t="s">
        <v>142</v>
      </c>
    </row>
    <row r="1436" spans="1:8" x14ac:dyDescent="0.2">
      <c r="A1436" s="177" t="s">
        <v>189</v>
      </c>
      <c r="B1436" s="177" t="s">
        <v>1177</v>
      </c>
      <c r="C1436" s="177" t="s">
        <v>984</v>
      </c>
      <c r="D1436" s="177">
        <v>3</v>
      </c>
      <c r="E1436" s="177">
        <v>3</v>
      </c>
      <c r="F1436" s="177" t="s">
        <v>135</v>
      </c>
      <c r="G1436" s="177" t="s">
        <v>141</v>
      </c>
      <c r="H1436" s="177" t="s">
        <v>142</v>
      </c>
    </row>
    <row r="1437" spans="1:8" x14ac:dyDescent="0.2">
      <c r="A1437" s="177" t="s">
        <v>189</v>
      </c>
      <c r="B1437" s="177" t="s">
        <v>1177</v>
      </c>
      <c r="C1437" s="177" t="s">
        <v>609</v>
      </c>
      <c r="D1437" s="177">
        <v>3</v>
      </c>
      <c r="E1437" s="177">
        <v>3</v>
      </c>
      <c r="F1437" s="177" t="s">
        <v>135</v>
      </c>
      <c r="G1437" s="177" t="s">
        <v>141</v>
      </c>
      <c r="H1437" s="177" t="s">
        <v>142</v>
      </c>
    </row>
    <row r="1438" spans="1:8" x14ac:dyDescent="0.2">
      <c r="A1438" s="177" t="s">
        <v>189</v>
      </c>
      <c r="B1438" s="177" t="s">
        <v>1177</v>
      </c>
      <c r="C1438" s="177" t="s">
        <v>1192</v>
      </c>
      <c r="D1438" s="177">
        <v>3</v>
      </c>
      <c r="E1438" s="177">
        <v>3</v>
      </c>
      <c r="F1438" s="177" t="s">
        <v>135</v>
      </c>
      <c r="G1438" s="177" t="s">
        <v>142</v>
      </c>
      <c r="H1438" s="177" t="s">
        <v>142</v>
      </c>
    </row>
    <row r="1439" spans="1:8" x14ac:dyDescent="0.2">
      <c r="A1439" s="177" t="s">
        <v>189</v>
      </c>
      <c r="B1439" s="177" t="s">
        <v>1177</v>
      </c>
      <c r="C1439" s="177" t="s">
        <v>339</v>
      </c>
      <c r="D1439" s="177">
        <v>3</v>
      </c>
      <c r="E1439" s="177">
        <v>3</v>
      </c>
      <c r="F1439" s="177" t="s">
        <v>135</v>
      </c>
      <c r="G1439" s="177" t="s">
        <v>142</v>
      </c>
      <c r="H1439" s="177" t="s">
        <v>142</v>
      </c>
    </row>
    <row r="1440" spans="1:8" x14ac:dyDescent="0.2">
      <c r="A1440" s="177" t="s">
        <v>189</v>
      </c>
      <c r="B1440" s="177" t="s">
        <v>1177</v>
      </c>
      <c r="C1440" s="177" t="s">
        <v>214</v>
      </c>
      <c r="D1440" s="177">
        <v>3</v>
      </c>
      <c r="E1440" s="177">
        <v>3</v>
      </c>
      <c r="F1440" s="177" t="s">
        <v>135</v>
      </c>
      <c r="G1440" s="177" t="s">
        <v>141</v>
      </c>
      <c r="H1440" s="177" t="s">
        <v>142</v>
      </c>
    </row>
    <row r="1441" spans="1:8" x14ac:dyDescent="0.2">
      <c r="A1441" s="177" t="s">
        <v>189</v>
      </c>
      <c r="B1441" s="177" t="s">
        <v>1177</v>
      </c>
      <c r="C1441" s="177" t="s">
        <v>216</v>
      </c>
      <c r="D1441" s="177">
        <v>3</v>
      </c>
      <c r="E1441" s="177">
        <v>3</v>
      </c>
      <c r="F1441" s="177" t="s">
        <v>135</v>
      </c>
      <c r="G1441" s="177" t="s">
        <v>142</v>
      </c>
      <c r="H1441" s="177" t="s">
        <v>142</v>
      </c>
    </row>
    <row r="1442" spans="1:8" x14ac:dyDescent="0.2">
      <c r="A1442" s="177" t="s">
        <v>189</v>
      </c>
      <c r="B1442" s="177" t="s">
        <v>1177</v>
      </c>
      <c r="C1442" s="177" t="s">
        <v>218</v>
      </c>
      <c r="D1442" s="177">
        <v>3</v>
      </c>
      <c r="E1442" s="177">
        <v>3</v>
      </c>
      <c r="F1442" s="177" t="s">
        <v>135</v>
      </c>
      <c r="G1442" s="177" t="s">
        <v>141</v>
      </c>
      <c r="H1442" s="177" t="s">
        <v>142</v>
      </c>
    </row>
    <row r="1443" spans="1:8" x14ac:dyDescent="0.2">
      <c r="A1443" s="177" t="s">
        <v>189</v>
      </c>
      <c r="B1443" s="177" t="s">
        <v>1177</v>
      </c>
      <c r="C1443" s="177" t="s">
        <v>1193</v>
      </c>
      <c r="D1443" s="177">
        <v>3</v>
      </c>
      <c r="E1443" s="177">
        <v>3</v>
      </c>
      <c r="F1443" s="177" t="s">
        <v>135</v>
      </c>
      <c r="G1443" s="177" t="s">
        <v>142</v>
      </c>
      <c r="H1443" s="177" t="s">
        <v>142</v>
      </c>
    </row>
    <row r="1444" spans="1:8" x14ac:dyDescent="0.2">
      <c r="A1444" s="177" t="s">
        <v>189</v>
      </c>
      <c r="B1444" s="177" t="s">
        <v>1177</v>
      </c>
      <c r="C1444" s="177" t="s">
        <v>220</v>
      </c>
      <c r="D1444" s="177">
        <v>2</v>
      </c>
      <c r="E1444" s="177">
        <v>3</v>
      </c>
      <c r="F1444" s="177" t="s">
        <v>135</v>
      </c>
      <c r="G1444" s="177" t="s">
        <v>142</v>
      </c>
      <c r="H1444" s="177" t="s">
        <v>142</v>
      </c>
    </row>
    <row r="1445" spans="1:8" x14ac:dyDescent="0.2">
      <c r="A1445" s="177" t="s">
        <v>189</v>
      </c>
      <c r="B1445" s="177" t="s">
        <v>1177</v>
      </c>
      <c r="C1445" s="177" t="s">
        <v>1194</v>
      </c>
      <c r="D1445" s="177">
        <v>3</v>
      </c>
      <c r="E1445" s="177">
        <v>3</v>
      </c>
      <c r="F1445" s="177" t="s">
        <v>135</v>
      </c>
      <c r="G1445" s="177" t="s">
        <v>142</v>
      </c>
      <c r="H1445" s="177" t="s">
        <v>142</v>
      </c>
    </row>
    <row r="1446" spans="1:8" x14ac:dyDescent="0.2">
      <c r="A1446" s="177" t="s">
        <v>189</v>
      </c>
      <c r="B1446" s="177" t="s">
        <v>1177</v>
      </c>
      <c r="C1446" s="177" t="s">
        <v>340</v>
      </c>
      <c r="D1446" s="177">
        <v>3</v>
      </c>
      <c r="E1446" s="177">
        <v>3</v>
      </c>
      <c r="F1446" s="177" t="s">
        <v>135</v>
      </c>
      <c r="G1446" s="177" t="s">
        <v>141</v>
      </c>
      <c r="H1446" s="177" t="s">
        <v>142</v>
      </c>
    </row>
    <row r="1447" spans="1:8" x14ac:dyDescent="0.2">
      <c r="A1447" s="177" t="s">
        <v>189</v>
      </c>
      <c r="B1447" s="177" t="s">
        <v>1177</v>
      </c>
      <c r="C1447" s="177" t="s">
        <v>224</v>
      </c>
      <c r="D1447" s="177">
        <v>2</v>
      </c>
      <c r="E1447" s="177">
        <v>3</v>
      </c>
      <c r="F1447" s="177" t="s">
        <v>135</v>
      </c>
      <c r="G1447" s="177" t="s">
        <v>142</v>
      </c>
      <c r="H1447" s="177" t="s">
        <v>142</v>
      </c>
    </row>
    <row r="1448" spans="1:8" x14ac:dyDescent="0.2">
      <c r="A1448" s="177" t="s">
        <v>189</v>
      </c>
      <c r="B1448" s="177" t="s">
        <v>1177</v>
      </c>
      <c r="C1448" s="177" t="s">
        <v>228</v>
      </c>
      <c r="D1448" s="177">
        <v>3</v>
      </c>
      <c r="E1448" s="177">
        <v>3</v>
      </c>
      <c r="F1448" s="177" t="s">
        <v>135</v>
      </c>
      <c r="G1448" s="177" t="s">
        <v>142</v>
      </c>
      <c r="H1448" s="177" t="s">
        <v>142</v>
      </c>
    </row>
    <row r="1449" spans="1:8" x14ac:dyDescent="0.2">
      <c r="A1449" s="177" t="s">
        <v>189</v>
      </c>
      <c r="B1449" s="177" t="s">
        <v>1177</v>
      </c>
      <c r="C1449" s="177" t="s">
        <v>232</v>
      </c>
      <c r="D1449" s="177">
        <v>3</v>
      </c>
      <c r="E1449" s="177">
        <v>3</v>
      </c>
      <c r="F1449" s="177" t="s">
        <v>135</v>
      </c>
      <c r="G1449" s="177" t="s">
        <v>141</v>
      </c>
      <c r="H1449" s="177" t="s">
        <v>142</v>
      </c>
    </row>
    <row r="1450" spans="1:8" x14ac:dyDescent="0.2">
      <c r="A1450" s="177" t="s">
        <v>189</v>
      </c>
      <c r="B1450" s="177" t="s">
        <v>1177</v>
      </c>
      <c r="C1450" s="177" t="s">
        <v>234</v>
      </c>
      <c r="D1450" s="177">
        <v>3</v>
      </c>
      <c r="E1450" s="177">
        <v>3</v>
      </c>
      <c r="F1450" s="177" t="s">
        <v>135</v>
      </c>
      <c r="G1450" s="177" t="s">
        <v>142</v>
      </c>
      <c r="H1450" s="177" t="s">
        <v>142</v>
      </c>
    </row>
    <row r="1451" spans="1:8" x14ac:dyDescent="0.2">
      <c r="A1451" s="177" t="s">
        <v>189</v>
      </c>
      <c r="B1451" s="177" t="s">
        <v>1177</v>
      </c>
      <c r="C1451" s="177" t="s">
        <v>238</v>
      </c>
      <c r="D1451" s="177">
        <v>3</v>
      </c>
      <c r="E1451" s="177">
        <v>3</v>
      </c>
      <c r="F1451" s="177" t="s">
        <v>135</v>
      </c>
      <c r="G1451" s="177" t="s">
        <v>142</v>
      </c>
      <c r="H1451" s="177" t="s">
        <v>142</v>
      </c>
    </row>
    <row r="1452" spans="1:8" x14ac:dyDescent="0.2">
      <c r="A1452" s="177" t="s">
        <v>189</v>
      </c>
      <c r="B1452" s="177" t="s">
        <v>1177</v>
      </c>
      <c r="C1452" s="177" t="s">
        <v>240</v>
      </c>
      <c r="D1452" s="177">
        <v>3</v>
      </c>
      <c r="E1452" s="177">
        <v>3</v>
      </c>
      <c r="F1452" s="177" t="s">
        <v>135</v>
      </c>
      <c r="G1452" s="177" t="s">
        <v>142</v>
      </c>
      <c r="H1452" s="177" t="s">
        <v>142</v>
      </c>
    </row>
    <row r="1453" spans="1:8" x14ac:dyDescent="0.2">
      <c r="A1453" s="177" t="s">
        <v>189</v>
      </c>
      <c r="B1453" s="177" t="s">
        <v>1177</v>
      </c>
      <c r="C1453" s="177" t="s">
        <v>1195</v>
      </c>
      <c r="D1453" s="177">
        <v>3</v>
      </c>
      <c r="E1453" s="177">
        <v>3</v>
      </c>
      <c r="F1453" s="177" t="s">
        <v>135</v>
      </c>
      <c r="G1453" s="177" t="s">
        <v>142</v>
      </c>
      <c r="H1453" s="177" t="s">
        <v>142</v>
      </c>
    </row>
    <row r="1454" spans="1:8" x14ac:dyDescent="0.2">
      <c r="A1454" s="177" t="s">
        <v>189</v>
      </c>
      <c r="B1454" s="177" t="s">
        <v>1177</v>
      </c>
      <c r="C1454" s="177" t="s">
        <v>347</v>
      </c>
      <c r="D1454" s="177">
        <v>3</v>
      </c>
      <c r="E1454" s="177">
        <v>3</v>
      </c>
      <c r="F1454" s="177" t="s">
        <v>135</v>
      </c>
      <c r="G1454" s="177" t="s">
        <v>142</v>
      </c>
      <c r="H1454" s="177" t="s">
        <v>142</v>
      </c>
    </row>
    <row r="1455" spans="1:8" x14ac:dyDescent="0.2">
      <c r="A1455" s="177" t="s">
        <v>189</v>
      </c>
      <c r="B1455" s="177" t="s">
        <v>1177</v>
      </c>
      <c r="C1455" s="177" t="s">
        <v>1196</v>
      </c>
      <c r="D1455" s="177">
        <v>2</v>
      </c>
      <c r="E1455" s="177">
        <v>3</v>
      </c>
      <c r="F1455" s="177" t="s">
        <v>135</v>
      </c>
      <c r="G1455" s="177" t="s">
        <v>142</v>
      </c>
      <c r="H1455" s="177" t="s">
        <v>142</v>
      </c>
    </row>
    <row r="1456" spans="1:8" x14ac:dyDescent="0.2">
      <c r="A1456" s="177" t="s">
        <v>189</v>
      </c>
      <c r="B1456" s="177" t="s">
        <v>1177</v>
      </c>
      <c r="C1456" s="177" t="s">
        <v>1197</v>
      </c>
      <c r="D1456" s="177">
        <v>3</v>
      </c>
      <c r="E1456" s="177">
        <v>3</v>
      </c>
      <c r="F1456" s="177" t="s">
        <v>135</v>
      </c>
      <c r="G1456" s="177" t="s">
        <v>142</v>
      </c>
      <c r="H1456" s="177" t="s">
        <v>142</v>
      </c>
    </row>
    <row r="1457" spans="1:8" x14ac:dyDescent="0.2">
      <c r="A1457" s="177" t="s">
        <v>189</v>
      </c>
      <c r="B1457" s="177" t="s">
        <v>1177</v>
      </c>
      <c r="C1457" s="177" t="s">
        <v>1198</v>
      </c>
      <c r="D1457" s="177">
        <v>3</v>
      </c>
      <c r="E1457" s="177">
        <v>3</v>
      </c>
      <c r="F1457" s="177" t="s">
        <v>135</v>
      </c>
      <c r="G1457" s="177" t="s">
        <v>142</v>
      </c>
      <c r="H1457" s="177" t="s">
        <v>142</v>
      </c>
    </row>
    <row r="1458" spans="1:8" x14ac:dyDescent="0.2">
      <c r="A1458" s="177" t="s">
        <v>189</v>
      </c>
      <c r="B1458" s="177" t="s">
        <v>1177</v>
      </c>
      <c r="C1458" s="177" t="s">
        <v>1199</v>
      </c>
      <c r="D1458" s="177">
        <v>3</v>
      </c>
      <c r="E1458" s="177">
        <v>2</v>
      </c>
      <c r="F1458" s="177" t="s">
        <v>135</v>
      </c>
      <c r="G1458" s="177" t="s">
        <v>141</v>
      </c>
      <c r="H1458" s="177" t="s">
        <v>142</v>
      </c>
    </row>
    <row r="1459" spans="1:8" x14ac:dyDescent="0.2">
      <c r="A1459" s="177" t="s">
        <v>189</v>
      </c>
      <c r="B1459" s="177" t="s">
        <v>1177</v>
      </c>
      <c r="C1459" s="177" t="s">
        <v>244</v>
      </c>
      <c r="D1459" s="177">
        <v>3</v>
      </c>
      <c r="E1459" s="177">
        <v>3</v>
      </c>
      <c r="F1459" s="177" t="s">
        <v>135</v>
      </c>
      <c r="G1459" s="177" t="s">
        <v>141</v>
      </c>
      <c r="H1459" s="177" t="s">
        <v>142</v>
      </c>
    </row>
    <row r="1460" spans="1:8" x14ac:dyDescent="0.2">
      <c r="A1460" s="177" t="s">
        <v>189</v>
      </c>
      <c r="B1460" s="177" t="s">
        <v>1177</v>
      </c>
      <c r="C1460" s="177" t="s">
        <v>248</v>
      </c>
      <c r="D1460" s="177">
        <v>3</v>
      </c>
      <c r="E1460" s="177">
        <v>3</v>
      </c>
      <c r="F1460" s="177" t="s">
        <v>135</v>
      </c>
      <c r="G1460" s="177" t="s">
        <v>141</v>
      </c>
      <c r="H1460" s="177" t="s">
        <v>142</v>
      </c>
    </row>
    <row r="1461" spans="1:8" x14ac:dyDescent="0.2">
      <c r="A1461" s="177" t="s">
        <v>189</v>
      </c>
      <c r="B1461" s="177" t="s">
        <v>1177</v>
      </c>
      <c r="C1461" s="177" t="s">
        <v>1200</v>
      </c>
      <c r="D1461" s="177">
        <v>3</v>
      </c>
      <c r="E1461" s="177">
        <v>3</v>
      </c>
      <c r="F1461" s="177" t="s">
        <v>135</v>
      </c>
      <c r="G1461" s="177" t="s">
        <v>142</v>
      </c>
      <c r="H1461" s="177" t="s">
        <v>142</v>
      </c>
    </row>
    <row r="1462" spans="1:8" x14ac:dyDescent="0.2">
      <c r="A1462" s="177" t="s">
        <v>189</v>
      </c>
      <c r="B1462" s="177" t="s">
        <v>1177</v>
      </c>
      <c r="C1462" s="177" t="s">
        <v>1201</v>
      </c>
      <c r="D1462" s="177">
        <v>3</v>
      </c>
      <c r="E1462" s="177">
        <v>3</v>
      </c>
      <c r="F1462" s="177" t="s">
        <v>135</v>
      </c>
      <c r="G1462" s="177" t="s">
        <v>142</v>
      </c>
      <c r="H1462" s="177" t="s">
        <v>142</v>
      </c>
    </row>
    <row r="1463" spans="1:8" x14ac:dyDescent="0.2">
      <c r="A1463" s="177" t="s">
        <v>189</v>
      </c>
      <c r="B1463" s="177" t="s">
        <v>1177</v>
      </c>
      <c r="C1463" s="177" t="s">
        <v>625</v>
      </c>
      <c r="D1463" s="177">
        <v>3</v>
      </c>
      <c r="E1463" s="177">
        <v>3</v>
      </c>
      <c r="F1463" s="177" t="s">
        <v>135</v>
      </c>
      <c r="G1463" s="177" t="s">
        <v>142</v>
      </c>
      <c r="H1463" s="177" t="s">
        <v>142</v>
      </c>
    </row>
    <row r="1464" spans="1:8" x14ac:dyDescent="0.2">
      <c r="A1464" s="177" t="s">
        <v>189</v>
      </c>
      <c r="B1464" s="177" t="s">
        <v>1177</v>
      </c>
      <c r="C1464" s="177" t="s">
        <v>1202</v>
      </c>
      <c r="D1464" s="177">
        <v>3</v>
      </c>
      <c r="E1464" s="177">
        <v>3</v>
      </c>
      <c r="F1464" s="177" t="s">
        <v>135</v>
      </c>
      <c r="G1464" s="177" t="s">
        <v>141</v>
      </c>
      <c r="H1464" s="177" t="s">
        <v>142</v>
      </c>
    </row>
    <row r="1465" spans="1:8" x14ac:dyDescent="0.2">
      <c r="A1465" s="177" t="s">
        <v>189</v>
      </c>
      <c r="B1465" s="177" t="s">
        <v>1177</v>
      </c>
      <c r="C1465" s="177" t="s">
        <v>357</v>
      </c>
      <c r="D1465" s="177">
        <v>3</v>
      </c>
      <c r="E1465" s="177">
        <v>3</v>
      </c>
      <c r="F1465" s="177" t="s">
        <v>135</v>
      </c>
      <c r="G1465" s="177" t="s">
        <v>142</v>
      </c>
      <c r="H1465" s="177" t="s">
        <v>142</v>
      </c>
    </row>
    <row r="1466" spans="1:8" x14ac:dyDescent="0.2">
      <c r="A1466" s="177" t="s">
        <v>189</v>
      </c>
      <c r="B1466" s="177" t="s">
        <v>1177</v>
      </c>
      <c r="C1466" s="177" t="s">
        <v>1203</v>
      </c>
      <c r="D1466" s="177">
        <v>3</v>
      </c>
      <c r="E1466" s="177">
        <v>3</v>
      </c>
      <c r="F1466" s="177" t="s">
        <v>135</v>
      </c>
      <c r="G1466" s="177" t="s">
        <v>142</v>
      </c>
      <c r="H1466" s="177" t="s">
        <v>142</v>
      </c>
    </row>
    <row r="1467" spans="1:8" x14ac:dyDescent="0.2">
      <c r="A1467" s="177" t="s">
        <v>189</v>
      </c>
      <c r="B1467" s="177" t="s">
        <v>1177</v>
      </c>
      <c r="C1467" s="177" t="s">
        <v>959</v>
      </c>
      <c r="D1467" s="177">
        <v>3</v>
      </c>
      <c r="E1467" s="177">
        <v>3</v>
      </c>
      <c r="F1467" s="177" t="s">
        <v>135</v>
      </c>
      <c r="G1467" s="177" t="s">
        <v>141</v>
      </c>
      <c r="H1467" s="177" t="s">
        <v>142</v>
      </c>
    </row>
    <row r="1468" spans="1:8" x14ac:dyDescent="0.2">
      <c r="A1468" s="177" t="s">
        <v>189</v>
      </c>
      <c r="B1468" s="177" t="s">
        <v>1177</v>
      </c>
      <c r="C1468" s="177" t="s">
        <v>896</v>
      </c>
      <c r="D1468" s="177">
        <v>3</v>
      </c>
      <c r="E1468" s="177">
        <v>3</v>
      </c>
      <c r="F1468" s="177" t="s">
        <v>135</v>
      </c>
      <c r="G1468" s="177" t="s">
        <v>141</v>
      </c>
      <c r="H1468" s="177" t="s">
        <v>142</v>
      </c>
    </row>
    <row r="1469" spans="1:8" x14ac:dyDescent="0.2">
      <c r="A1469" s="177" t="s">
        <v>189</v>
      </c>
      <c r="B1469" s="177" t="s">
        <v>1177</v>
      </c>
      <c r="C1469" s="177" t="s">
        <v>362</v>
      </c>
      <c r="D1469" s="177">
        <v>3</v>
      </c>
      <c r="E1469" s="177">
        <v>2</v>
      </c>
      <c r="F1469" s="177" t="s">
        <v>135</v>
      </c>
      <c r="G1469" s="177" t="s">
        <v>141</v>
      </c>
      <c r="H1469" s="177" t="s">
        <v>142</v>
      </c>
    </row>
    <row r="1470" spans="1:8" x14ac:dyDescent="0.2">
      <c r="A1470" s="177" t="s">
        <v>189</v>
      </c>
      <c r="B1470" s="177" t="s">
        <v>1177</v>
      </c>
      <c r="C1470" s="177" t="s">
        <v>1204</v>
      </c>
      <c r="D1470" s="177">
        <v>3</v>
      </c>
      <c r="E1470" s="177">
        <v>3</v>
      </c>
      <c r="F1470" s="177" t="s">
        <v>135</v>
      </c>
      <c r="G1470" s="177" t="s">
        <v>142</v>
      </c>
      <c r="H1470" s="177" t="s">
        <v>142</v>
      </c>
    </row>
    <row r="1471" spans="1:8" x14ac:dyDescent="0.2">
      <c r="A1471" s="177" t="s">
        <v>189</v>
      </c>
      <c r="B1471" s="177" t="s">
        <v>1177</v>
      </c>
      <c r="C1471" s="177" t="s">
        <v>1205</v>
      </c>
      <c r="D1471" s="177">
        <v>3</v>
      </c>
      <c r="E1471" s="177">
        <v>3</v>
      </c>
      <c r="F1471" s="177" t="s">
        <v>135</v>
      </c>
      <c r="G1471" s="177" t="s">
        <v>142</v>
      </c>
      <c r="H1471" s="177" t="s">
        <v>142</v>
      </c>
    </row>
    <row r="1472" spans="1:8" x14ac:dyDescent="0.2">
      <c r="A1472" s="177" t="s">
        <v>189</v>
      </c>
      <c r="B1472" s="177" t="s">
        <v>1177</v>
      </c>
      <c r="C1472" s="177" t="s">
        <v>1206</v>
      </c>
      <c r="D1472" s="177">
        <v>3</v>
      </c>
      <c r="E1472" s="177">
        <v>3</v>
      </c>
      <c r="F1472" s="177" t="s">
        <v>135</v>
      </c>
      <c r="G1472" s="177" t="s">
        <v>142</v>
      </c>
      <c r="H1472" s="177" t="s">
        <v>142</v>
      </c>
    </row>
    <row r="1473" spans="1:8" x14ac:dyDescent="0.2">
      <c r="A1473" s="177" t="s">
        <v>189</v>
      </c>
      <c r="B1473" s="177" t="s">
        <v>1177</v>
      </c>
      <c r="C1473" s="177" t="s">
        <v>1207</v>
      </c>
      <c r="D1473" s="177">
        <v>3</v>
      </c>
      <c r="E1473" s="177">
        <v>3</v>
      </c>
      <c r="F1473" s="177" t="s">
        <v>135</v>
      </c>
      <c r="G1473" s="177" t="s">
        <v>142</v>
      </c>
      <c r="H1473" s="177" t="s">
        <v>142</v>
      </c>
    </row>
    <row r="1474" spans="1:8" x14ac:dyDescent="0.2">
      <c r="A1474" s="177" t="s">
        <v>189</v>
      </c>
      <c r="B1474" s="177" t="s">
        <v>1177</v>
      </c>
      <c r="C1474" s="177" t="s">
        <v>1208</v>
      </c>
      <c r="D1474" s="177">
        <v>3</v>
      </c>
      <c r="E1474" s="177">
        <v>3</v>
      </c>
      <c r="F1474" s="177" t="s">
        <v>135</v>
      </c>
      <c r="G1474" s="177" t="s">
        <v>142</v>
      </c>
      <c r="H1474" s="177" t="s">
        <v>142</v>
      </c>
    </row>
    <row r="1475" spans="1:8" x14ac:dyDescent="0.2">
      <c r="A1475" s="177" t="s">
        <v>189</v>
      </c>
      <c r="B1475" s="177" t="s">
        <v>1177</v>
      </c>
      <c r="C1475" s="177" t="s">
        <v>1209</v>
      </c>
      <c r="D1475" s="177">
        <v>3</v>
      </c>
      <c r="E1475" s="177">
        <v>3</v>
      </c>
      <c r="F1475" s="177" t="s">
        <v>135</v>
      </c>
      <c r="G1475" s="177" t="s">
        <v>142</v>
      </c>
      <c r="H1475" s="177" t="s">
        <v>142</v>
      </c>
    </row>
    <row r="1476" spans="1:8" x14ac:dyDescent="0.2">
      <c r="A1476" s="177" t="s">
        <v>189</v>
      </c>
      <c r="B1476" s="177" t="s">
        <v>1177</v>
      </c>
      <c r="C1476" s="177" t="s">
        <v>363</v>
      </c>
      <c r="D1476" s="177">
        <v>3</v>
      </c>
      <c r="E1476" s="177">
        <v>3</v>
      </c>
      <c r="F1476" s="177" t="s">
        <v>135</v>
      </c>
      <c r="G1476" s="177" t="s">
        <v>142</v>
      </c>
      <c r="H1476" s="177" t="s">
        <v>142</v>
      </c>
    </row>
    <row r="1477" spans="1:8" x14ac:dyDescent="0.2">
      <c r="A1477" s="177" t="s">
        <v>189</v>
      </c>
      <c r="B1477" s="177" t="s">
        <v>1177</v>
      </c>
      <c r="C1477" s="177" t="s">
        <v>1210</v>
      </c>
      <c r="D1477" s="177">
        <v>3</v>
      </c>
      <c r="E1477" s="177">
        <v>3</v>
      </c>
      <c r="F1477" s="177" t="s">
        <v>135</v>
      </c>
      <c r="G1477" s="177" t="s">
        <v>141</v>
      </c>
      <c r="H1477" s="177" t="s">
        <v>142</v>
      </c>
    </row>
    <row r="1478" spans="1:8" x14ac:dyDescent="0.2">
      <c r="A1478" s="177" t="s">
        <v>189</v>
      </c>
      <c r="B1478" s="177" t="s">
        <v>1177</v>
      </c>
      <c r="C1478" s="177" t="s">
        <v>649</v>
      </c>
      <c r="D1478" s="177">
        <v>3</v>
      </c>
      <c r="E1478" s="177">
        <v>3</v>
      </c>
      <c r="F1478" s="177" t="s">
        <v>135</v>
      </c>
      <c r="G1478" s="177" t="s">
        <v>141</v>
      </c>
      <c r="H1478" s="177" t="s">
        <v>142</v>
      </c>
    </row>
    <row r="1479" spans="1:8" x14ac:dyDescent="0.2">
      <c r="A1479" s="177" t="s">
        <v>189</v>
      </c>
      <c r="B1479" s="177" t="s">
        <v>1177</v>
      </c>
      <c r="C1479" s="177" t="s">
        <v>260</v>
      </c>
      <c r="D1479" s="177">
        <v>3</v>
      </c>
      <c r="E1479" s="177">
        <v>3</v>
      </c>
      <c r="F1479" s="177" t="s">
        <v>135</v>
      </c>
      <c r="G1479" s="177" t="s">
        <v>142</v>
      </c>
      <c r="H1479" s="177" t="s">
        <v>142</v>
      </c>
    </row>
    <row r="1480" spans="1:8" x14ac:dyDescent="0.2">
      <c r="A1480" s="177" t="s">
        <v>189</v>
      </c>
      <c r="B1480" s="177" t="s">
        <v>1177</v>
      </c>
      <c r="C1480" s="177" t="s">
        <v>650</v>
      </c>
      <c r="D1480" s="177">
        <v>3</v>
      </c>
      <c r="E1480" s="177">
        <v>3</v>
      </c>
      <c r="F1480" s="177" t="s">
        <v>135</v>
      </c>
      <c r="G1480" s="177" t="s">
        <v>141</v>
      </c>
      <c r="H1480" s="177" t="s">
        <v>142</v>
      </c>
    </row>
    <row r="1481" spans="1:8" x14ac:dyDescent="0.2">
      <c r="A1481" s="177" t="s">
        <v>189</v>
      </c>
      <c r="B1481" s="177" t="s">
        <v>1177</v>
      </c>
      <c r="C1481" s="177" t="s">
        <v>651</v>
      </c>
      <c r="D1481" s="177">
        <v>3</v>
      </c>
      <c r="E1481" s="177">
        <v>3</v>
      </c>
      <c r="F1481" s="177" t="s">
        <v>135</v>
      </c>
      <c r="G1481" s="177" t="s">
        <v>142</v>
      </c>
      <c r="H1481" s="177" t="s">
        <v>142</v>
      </c>
    </row>
    <row r="1482" spans="1:8" x14ac:dyDescent="0.2">
      <c r="A1482" s="177" t="s">
        <v>189</v>
      </c>
      <c r="B1482" s="177" t="s">
        <v>1177</v>
      </c>
      <c r="C1482" s="177" t="s">
        <v>655</v>
      </c>
      <c r="D1482" s="177">
        <v>3</v>
      </c>
      <c r="E1482" s="177">
        <v>3</v>
      </c>
      <c r="F1482" s="177" t="s">
        <v>135</v>
      </c>
      <c r="G1482" s="177" t="s">
        <v>141</v>
      </c>
      <c r="H1482" s="177" t="s">
        <v>142</v>
      </c>
    </row>
    <row r="1483" spans="1:8" x14ac:dyDescent="0.2">
      <c r="A1483" s="177" t="s">
        <v>189</v>
      </c>
      <c r="B1483" s="177" t="s">
        <v>1177</v>
      </c>
      <c r="C1483" s="177" t="s">
        <v>262</v>
      </c>
      <c r="D1483" s="177">
        <v>3</v>
      </c>
      <c r="E1483" s="177">
        <v>3</v>
      </c>
      <c r="F1483" s="177" t="s">
        <v>135</v>
      </c>
      <c r="G1483" s="177" t="s">
        <v>142</v>
      </c>
      <c r="H1483" s="177" t="s">
        <v>142</v>
      </c>
    </row>
    <row r="1484" spans="1:8" x14ac:dyDescent="0.2">
      <c r="A1484" s="177" t="s">
        <v>189</v>
      </c>
      <c r="B1484" s="177" t="s">
        <v>1177</v>
      </c>
      <c r="C1484" s="177" t="s">
        <v>1211</v>
      </c>
      <c r="D1484" s="177">
        <v>3</v>
      </c>
      <c r="E1484" s="177">
        <v>3</v>
      </c>
      <c r="F1484" s="177" t="s">
        <v>135</v>
      </c>
      <c r="G1484" s="177" t="s">
        <v>142</v>
      </c>
      <c r="H1484" s="177" t="s">
        <v>142</v>
      </c>
    </row>
    <row r="1485" spans="1:8" x14ac:dyDescent="0.2">
      <c r="A1485" s="177" t="s">
        <v>189</v>
      </c>
      <c r="B1485" s="177" t="s">
        <v>1177</v>
      </c>
      <c r="C1485" s="177" t="s">
        <v>1212</v>
      </c>
      <c r="D1485" s="177">
        <v>3</v>
      </c>
      <c r="E1485" s="177">
        <v>3</v>
      </c>
      <c r="F1485" s="177" t="s">
        <v>135</v>
      </c>
      <c r="G1485" s="177" t="s">
        <v>142</v>
      </c>
      <c r="H1485" s="177" t="s">
        <v>142</v>
      </c>
    </row>
    <row r="1486" spans="1:8" x14ac:dyDescent="0.2">
      <c r="A1486" s="177" t="s">
        <v>191</v>
      </c>
      <c r="B1486" s="177" t="s">
        <v>1213</v>
      </c>
      <c r="C1486" s="177" t="s">
        <v>795</v>
      </c>
      <c r="D1486" s="177">
        <v>2</v>
      </c>
      <c r="E1486" s="177">
        <v>5</v>
      </c>
      <c r="F1486" s="177" t="s">
        <v>135</v>
      </c>
      <c r="G1486" s="177" t="s">
        <v>142</v>
      </c>
      <c r="H1486" s="177" t="s">
        <v>142</v>
      </c>
    </row>
    <row r="1487" spans="1:8" x14ac:dyDescent="0.2">
      <c r="A1487" s="177" t="s">
        <v>191</v>
      </c>
      <c r="B1487" s="177" t="s">
        <v>1213</v>
      </c>
      <c r="C1487" s="177" t="s">
        <v>1214</v>
      </c>
      <c r="D1487" s="177">
        <v>1</v>
      </c>
      <c r="E1487" s="177">
        <v>5</v>
      </c>
      <c r="F1487" s="177" t="s">
        <v>135</v>
      </c>
      <c r="G1487" s="177" t="s">
        <v>142</v>
      </c>
      <c r="H1487" s="177" t="s">
        <v>142</v>
      </c>
    </row>
    <row r="1488" spans="1:8" x14ac:dyDescent="0.2">
      <c r="A1488" s="177" t="s">
        <v>191</v>
      </c>
      <c r="B1488" s="177" t="s">
        <v>1213</v>
      </c>
      <c r="C1488" s="177" t="s">
        <v>842</v>
      </c>
      <c r="D1488" s="177">
        <v>1</v>
      </c>
      <c r="E1488" s="177">
        <v>5</v>
      </c>
      <c r="F1488" s="177" t="s">
        <v>135</v>
      </c>
      <c r="G1488" s="177" t="s">
        <v>142</v>
      </c>
      <c r="H1488" s="177" t="s">
        <v>142</v>
      </c>
    </row>
    <row r="1489" spans="1:8" x14ac:dyDescent="0.2">
      <c r="A1489" s="177" t="s">
        <v>191</v>
      </c>
      <c r="B1489" s="177" t="s">
        <v>1213</v>
      </c>
      <c r="C1489" s="177" t="s">
        <v>1215</v>
      </c>
      <c r="D1489" s="177">
        <v>2</v>
      </c>
      <c r="E1489" s="177">
        <v>4</v>
      </c>
      <c r="F1489" s="177" t="s">
        <v>135</v>
      </c>
      <c r="G1489" s="177" t="s">
        <v>142</v>
      </c>
      <c r="H1489" s="177" t="s">
        <v>142</v>
      </c>
    </row>
    <row r="1490" spans="1:8" x14ac:dyDescent="0.2">
      <c r="A1490" s="177" t="s">
        <v>191</v>
      </c>
      <c r="B1490" s="177" t="s">
        <v>1213</v>
      </c>
      <c r="C1490" s="177" t="s">
        <v>1059</v>
      </c>
      <c r="D1490" s="177">
        <v>2</v>
      </c>
      <c r="E1490" s="177">
        <v>4</v>
      </c>
      <c r="F1490" s="177" t="s">
        <v>135</v>
      </c>
      <c r="G1490" s="177" t="s">
        <v>142</v>
      </c>
      <c r="H1490" s="177" t="s">
        <v>142</v>
      </c>
    </row>
    <row r="1491" spans="1:8" x14ac:dyDescent="0.2">
      <c r="A1491" s="177" t="s">
        <v>191</v>
      </c>
      <c r="B1491" s="177" t="s">
        <v>1213</v>
      </c>
      <c r="C1491" s="177" t="s">
        <v>844</v>
      </c>
      <c r="D1491" s="177">
        <v>2</v>
      </c>
      <c r="E1491" s="177">
        <v>4</v>
      </c>
      <c r="F1491" s="177" t="s">
        <v>135</v>
      </c>
      <c r="G1491" s="177" t="s">
        <v>142</v>
      </c>
      <c r="H1491" s="177" t="s">
        <v>142</v>
      </c>
    </row>
    <row r="1492" spans="1:8" x14ac:dyDescent="0.2">
      <c r="A1492" s="177" t="s">
        <v>191</v>
      </c>
      <c r="B1492" s="177" t="s">
        <v>1213</v>
      </c>
      <c r="C1492" s="177" t="s">
        <v>1216</v>
      </c>
      <c r="D1492" s="177">
        <v>2</v>
      </c>
      <c r="E1492" s="177">
        <v>4</v>
      </c>
      <c r="F1492" s="177" t="s">
        <v>135</v>
      </c>
      <c r="G1492" s="177" t="s">
        <v>142</v>
      </c>
      <c r="H1492" s="177" t="s">
        <v>142</v>
      </c>
    </row>
    <row r="1493" spans="1:8" x14ac:dyDescent="0.2">
      <c r="A1493" s="177" t="s">
        <v>191</v>
      </c>
      <c r="B1493" s="177" t="s">
        <v>1213</v>
      </c>
      <c r="C1493" s="177" t="s">
        <v>314</v>
      </c>
      <c r="D1493" s="177">
        <v>2</v>
      </c>
      <c r="E1493" s="177">
        <v>4</v>
      </c>
      <c r="F1493" s="177" t="s">
        <v>135</v>
      </c>
      <c r="G1493" s="177" t="s">
        <v>142</v>
      </c>
      <c r="H1493" s="177" t="s">
        <v>142</v>
      </c>
    </row>
    <row r="1494" spans="1:8" x14ac:dyDescent="0.2">
      <c r="A1494" s="177" t="s">
        <v>191</v>
      </c>
      <c r="B1494" s="177" t="s">
        <v>1213</v>
      </c>
      <c r="C1494" s="177" t="s">
        <v>1217</v>
      </c>
      <c r="D1494" s="177">
        <v>2</v>
      </c>
      <c r="E1494" s="177">
        <v>4</v>
      </c>
      <c r="F1494" s="177" t="s">
        <v>135</v>
      </c>
      <c r="G1494" s="177" t="s">
        <v>142</v>
      </c>
      <c r="H1494" s="177" t="s">
        <v>142</v>
      </c>
    </row>
    <row r="1495" spans="1:8" x14ac:dyDescent="0.2">
      <c r="A1495" s="177" t="s">
        <v>191</v>
      </c>
      <c r="B1495" s="177" t="s">
        <v>1213</v>
      </c>
      <c r="C1495" s="177" t="s">
        <v>315</v>
      </c>
      <c r="D1495" s="177">
        <v>2</v>
      </c>
      <c r="E1495" s="177">
        <v>4</v>
      </c>
      <c r="F1495" s="177" t="s">
        <v>135</v>
      </c>
      <c r="G1495" s="177" t="s">
        <v>142</v>
      </c>
      <c r="H1495" s="177" t="s">
        <v>142</v>
      </c>
    </row>
    <row r="1496" spans="1:8" x14ac:dyDescent="0.2">
      <c r="A1496" s="177" t="s">
        <v>191</v>
      </c>
      <c r="B1496" s="177" t="s">
        <v>1213</v>
      </c>
      <c r="C1496" s="177" t="s">
        <v>801</v>
      </c>
      <c r="D1496" s="177">
        <v>1</v>
      </c>
      <c r="E1496" s="177">
        <v>5</v>
      </c>
      <c r="F1496" s="177" t="s">
        <v>135</v>
      </c>
      <c r="G1496" s="177" t="s">
        <v>142</v>
      </c>
      <c r="H1496" s="177" t="s">
        <v>142</v>
      </c>
    </row>
    <row r="1497" spans="1:8" x14ac:dyDescent="0.2">
      <c r="A1497" s="177" t="s">
        <v>191</v>
      </c>
      <c r="B1497" s="177" t="s">
        <v>1213</v>
      </c>
      <c r="C1497" s="177" t="s">
        <v>152</v>
      </c>
      <c r="D1497" s="177">
        <v>3</v>
      </c>
      <c r="E1497" s="177">
        <v>4</v>
      </c>
      <c r="F1497" s="177" t="s">
        <v>135</v>
      </c>
      <c r="G1497" s="177" t="s">
        <v>142</v>
      </c>
      <c r="H1497" s="177" t="s">
        <v>142</v>
      </c>
    </row>
    <row r="1498" spans="1:8" x14ac:dyDescent="0.2">
      <c r="A1498" s="177" t="s">
        <v>191</v>
      </c>
      <c r="B1498" s="177" t="s">
        <v>1213</v>
      </c>
      <c r="C1498" s="177" t="s">
        <v>919</v>
      </c>
      <c r="D1498" s="177">
        <v>2</v>
      </c>
      <c r="E1498" s="177">
        <v>5</v>
      </c>
      <c r="F1498" s="177" t="s">
        <v>135</v>
      </c>
      <c r="G1498" s="177" t="s">
        <v>142</v>
      </c>
      <c r="H1498" s="177" t="s">
        <v>142</v>
      </c>
    </row>
    <row r="1499" spans="1:8" x14ac:dyDescent="0.2">
      <c r="A1499" s="177" t="s">
        <v>191</v>
      </c>
      <c r="B1499" s="177" t="s">
        <v>1213</v>
      </c>
      <c r="C1499" s="177" t="s">
        <v>1218</v>
      </c>
      <c r="D1499" s="177">
        <v>2</v>
      </c>
      <c r="E1499" s="177">
        <v>4</v>
      </c>
      <c r="F1499" s="177" t="s">
        <v>135</v>
      </c>
      <c r="G1499" s="177" t="s">
        <v>142</v>
      </c>
      <c r="H1499" s="177" t="s">
        <v>142</v>
      </c>
    </row>
    <row r="1500" spans="1:8" x14ac:dyDescent="0.2">
      <c r="A1500" s="177" t="s">
        <v>191</v>
      </c>
      <c r="B1500" s="177" t="s">
        <v>1213</v>
      </c>
      <c r="C1500" s="177" t="s">
        <v>563</v>
      </c>
      <c r="D1500" s="177">
        <v>2</v>
      </c>
      <c r="E1500" s="177">
        <v>4</v>
      </c>
      <c r="F1500" s="177" t="s">
        <v>135</v>
      </c>
      <c r="G1500" s="177" t="s">
        <v>142</v>
      </c>
      <c r="H1500" s="177" t="s">
        <v>142</v>
      </c>
    </row>
    <row r="1501" spans="1:8" x14ac:dyDescent="0.2">
      <c r="A1501" s="177" t="s">
        <v>191</v>
      </c>
      <c r="B1501" s="177" t="s">
        <v>1213</v>
      </c>
      <c r="C1501" s="177" t="s">
        <v>1219</v>
      </c>
      <c r="D1501" s="177">
        <v>2</v>
      </c>
      <c r="E1501" s="177">
        <v>4</v>
      </c>
      <c r="F1501" s="177" t="s">
        <v>135</v>
      </c>
      <c r="G1501" s="177" t="s">
        <v>142</v>
      </c>
      <c r="H1501" s="177" t="s">
        <v>142</v>
      </c>
    </row>
    <row r="1502" spans="1:8" x14ac:dyDescent="0.2">
      <c r="A1502" s="177" t="s">
        <v>191</v>
      </c>
      <c r="B1502" s="177" t="s">
        <v>1213</v>
      </c>
      <c r="C1502" s="177" t="s">
        <v>317</v>
      </c>
      <c r="D1502" s="177">
        <v>2</v>
      </c>
      <c r="E1502" s="177">
        <v>4</v>
      </c>
      <c r="F1502" s="177" t="s">
        <v>135</v>
      </c>
      <c r="G1502" s="177" t="s">
        <v>142</v>
      </c>
      <c r="H1502" s="177" t="s">
        <v>142</v>
      </c>
    </row>
    <row r="1503" spans="1:8" x14ac:dyDescent="0.2">
      <c r="A1503" s="177" t="s">
        <v>191</v>
      </c>
      <c r="B1503" s="177" t="s">
        <v>1213</v>
      </c>
      <c r="C1503" s="177" t="s">
        <v>923</v>
      </c>
      <c r="D1503" s="177">
        <v>2</v>
      </c>
      <c r="E1503" s="177">
        <v>4</v>
      </c>
      <c r="F1503" s="177" t="s">
        <v>135</v>
      </c>
      <c r="G1503" s="177" t="s">
        <v>142</v>
      </c>
      <c r="H1503" s="177" t="s">
        <v>142</v>
      </c>
    </row>
    <row r="1504" spans="1:8" x14ac:dyDescent="0.2">
      <c r="A1504" s="177" t="s">
        <v>191</v>
      </c>
      <c r="B1504" s="177" t="s">
        <v>1213</v>
      </c>
      <c r="C1504" s="177" t="s">
        <v>702</v>
      </c>
      <c r="D1504" s="177">
        <v>1</v>
      </c>
      <c r="E1504" s="177">
        <v>4</v>
      </c>
      <c r="F1504" s="177" t="s">
        <v>135</v>
      </c>
      <c r="G1504" s="177" t="s">
        <v>142</v>
      </c>
      <c r="H1504" s="177" t="s">
        <v>142</v>
      </c>
    </row>
    <row r="1505" spans="1:8" x14ac:dyDescent="0.2">
      <c r="A1505" s="177" t="s">
        <v>191</v>
      </c>
      <c r="B1505" s="177" t="s">
        <v>1213</v>
      </c>
      <c r="C1505" s="177" t="s">
        <v>803</v>
      </c>
      <c r="D1505" s="177">
        <v>2</v>
      </c>
      <c r="E1505" s="177">
        <v>4</v>
      </c>
      <c r="F1505" s="177" t="s">
        <v>135</v>
      </c>
      <c r="G1505" s="177" t="s">
        <v>142</v>
      </c>
      <c r="H1505" s="177" t="s">
        <v>142</v>
      </c>
    </row>
    <row r="1506" spans="1:8" x14ac:dyDescent="0.2">
      <c r="A1506" s="177" t="s">
        <v>191</v>
      </c>
      <c r="B1506" s="177" t="s">
        <v>1213</v>
      </c>
      <c r="C1506" s="177" t="s">
        <v>1220</v>
      </c>
      <c r="D1506" s="177">
        <v>2</v>
      </c>
      <c r="E1506" s="177">
        <v>5</v>
      </c>
      <c r="F1506" s="177" t="s">
        <v>135</v>
      </c>
      <c r="G1506" s="177" t="s">
        <v>142</v>
      </c>
      <c r="H1506" s="177" t="s">
        <v>142</v>
      </c>
    </row>
    <row r="1507" spans="1:8" x14ac:dyDescent="0.2">
      <c r="A1507" s="177" t="s">
        <v>191</v>
      </c>
      <c r="B1507" s="177" t="s">
        <v>1213</v>
      </c>
      <c r="C1507" s="177" t="s">
        <v>704</v>
      </c>
      <c r="D1507" s="177">
        <v>2</v>
      </c>
      <c r="E1507" s="177">
        <v>4</v>
      </c>
      <c r="F1507" s="177" t="s">
        <v>135</v>
      </c>
      <c r="G1507" s="177" t="s">
        <v>142</v>
      </c>
      <c r="H1507" s="177" t="s">
        <v>142</v>
      </c>
    </row>
    <row r="1508" spans="1:8" x14ac:dyDescent="0.2">
      <c r="A1508" s="177" t="s">
        <v>191</v>
      </c>
      <c r="B1508" s="177" t="s">
        <v>1213</v>
      </c>
      <c r="C1508" s="177" t="s">
        <v>319</v>
      </c>
      <c r="D1508" s="177">
        <v>2</v>
      </c>
      <c r="E1508" s="177">
        <v>5</v>
      </c>
      <c r="F1508" s="177" t="s">
        <v>135</v>
      </c>
      <c r="G1508" s="177" t="s">
        <v>142</v>
      </c>
      <c r="H1508" s="177" t="s">
        <v>142</v>
      </c>
    </row>
    <row r="1509" spans="1:8" x14ac:dyDescent="0.2">
      <c r="A1509" s="177" t="s">
        <v>191</v>
      </c>
      <c r="B1509" s="177" t="s">
        <v>1213</v>
      </c>
      <c r="C1509" s="177" t="s">
        <v>166</v>
      </c>
      <c r="D1509" s="177">
        <v>1</v>
      </c>
      <c r="E1509" s="177">
        <v>4</v>
      </c>
      <c r="F1509" s="177" t="s">
        <v>135</v>
      </c>
      <c r="G1509" s="177" t="s">
        <v>142</v>
      </c>
      <c r="H1509" s="177" t="s">
        <v>142</v>
      </c>
    </row>
    <row r="1510" spans="1:8" x14ac:dyDescent="0.2">
      <c r="A1510" s="177" t="s">
        <v>191</v>
      </c>
      <c r="B1510" s="177" t="s">
        <v>1213</v>
      </c>
      <c r="C1510" s="177" t="s">
        <v>705</v>
      </c>
      <c r="D1510" s="177">
        <v>1</v>
      </c>
      <c r="E1510" s="177">
        <v>5</v>
      </c>
      <c r="F1510" s="177" t="s">
        <v>135</v>
      </c>
      <c r="G1510" s="177" t="s">
        <v>142</v>
      </c>
      <c r="H1510" s="177" t="s">
        <v>142</v>
      </c>
    </row>
    <row r="1511" spans="1:8" x14ac:dyDescent="0.2">
      <c r="A1511" s="177" t="s">
        <v>191</v>
      </c>
      <c r="B1511" s="177" t="s">
        <v>1213</v>
      </c>
      <c r="C1511" s="177" t="s">
        <v>1221</v>
      </c>
      <c r="D1511" s="177">
        <v>2</v>
      </c>
      <c r="E1511" s="177">
        <v>4</v>
      </c>
      <c r="F1511" s="177" t="s">
        <v>135</v>
      </c>
      <c r="G1511" s="177" t="s">
        <v>142</v>
      </c>
      <c r="H1511" s="177" t="s">
        <v>142</v>
      </c>
    </row>
    <row r="1512" spans="1:8" x14ac:dyDescent="0.2">
      <c r="A1512" s="177" t="s">
        <v>191</v>
      </c>
      <c r="B1512" s="177" t="s">
        <v>1213</v>
      </c>
      <c r="C1512" s="177" t="s">
        <v>1222</v>
      </c>
      <c r="D1512" s="177">
        <v>2</v>
      </c>
      <c r="E1512" s="177">
        <v>4</v>
      </c>
      <c r="F1512" s="177" t="s">
        <v>135</v>
      </c>
      <c r="G1512" s="177" t="s">
        <v>142</v>
      </c>
      <c r="H1512" s="177" t="s">
        <v>142</v>
      </c>
    </row>
    <row r="1513" spans="1:8" x14ac:dyDescent="0.2">
      <c r="A1513" s="177" t="s">
        <v>191</v>
      </c>
      <c r="B1513" s="177" t="s">
        <v>1213</v>
      </c>
      <c r="C1513" s="177" t="s">
        <v>324</v>
      </c>
      <c r="D1513" s="177">
        <v>2</v>
      </c>
      <c r="E1513" s="177">
        <v>4</v>
      </c>
      <c r="F1513" s="177" t="s">
        <v>135</v>
      </c>
      <c r="G1513" s="177" t="s">
        <v>142</v>
      </c>
      <c r="H1513" s="177" t="s">
        <v>142</v>
      </c>
    </row>
    <row r="1514" spans="1:8" x14ac:dyDescent="0.2">
      <c r="A1514" s="177" t="s">
        <v>191</v>
      </c>
      <c r="B1514" s="177" t="s">
        <v>1213</v>
      </c>
      <c r="C1514" s="177" t="s">
        <v>577</v>
      </c>
      <c r="D1514" s="177">
        <v>2</v>
      </c>
      <c r="E1514" s="177">
        <v>4</v>
      </c>
      <c r="F1514" s="177" t="s">
        <v>135</v>
      </c>
      <c r="G1514" s="177" t="s">
        <v>142</v>
      </c>
      <c r="H1514" s="177" t="s">
        <v>142</v>
      </c>
    </row>
    <row r="1515" spans="1:8" x14ac:dyDescent="0.2">
      <c r="A1515" s="177" t="s">
        <v>191</v>
      </c>
      <c r="B1515" s="177" t="s">
        <v>1213</v>
      </c>
      <c r="C1515" s="177" t="s">
        <v>186</v>
      </c>
      <c r="D1515" s="177">
        <v>2</v>
      </c>
      <c r="E1515" s="177">
        <v>4</v>
      </c>
      <c r="F1515" s="177" t="s">
        <v>135</v>
      </c>
      <c r="G1515" s="177" t="s">
        <v>142</v>
      </c>
      <c r="H1515" s="177" t="s">
        <v>142</v>
      </c>
    </row>
    <row r="1516" spans="1:8" x14ac:dyDescent="0.2">
      <c r="A1516" s="177" t="s">
        <v>191</v>
      </c>
      <c r="B1516" s="177" t="s">
        <v>1213</v>
      </c>
      <c r="C1516" s="177" t="s">
        <v>756</v>
      </c>
      <c r="D1516" s="177">
        <v>2</v>
      </c>
      <c r="E1516" s="177">
        <v>5</v>
      </c>
      <c r="F1516" s="177" t="s">
        <v>135</v>
      </c>
      <c r="G1516" s="177" t="s">
        <v>142</v>
      </c>
      <c r="H1516" s="177" t="s">
        <v>142</v>
      </c>
    </row>
    <row r="1517" spans="1:8" x14ac:dyDescent="0.2">
      <c r="A1517" s="177" t="s">
        <v>191</v>
      </c>
      <c r="B1517" s="177" t="s">
        <v>1213</v>
      </c>
      <c r="C1517" s="177" t="s">
        <v>580</v>
      </c>
      <c r="D1517" s="177">
        <v>2</v>
      </c>
      <c r="E1517" s="177">
        <v>5</v>
      </c>
      <c r="F1517" s="177" t="s">
        <v>135</v>
      </c>
      <c r="G1517" s="177" t="s">
        <v>142</v>
      </c>
      <c r="H1517" s="177" t="s">
        <v>142</v>
      </c>
    </row>
    <row r="1518" spans="1:8" x14ac:dyDescent="0.2">
      <c r="A1518" s="177" t="s">
        <v>191</v>
      </c>
      <c r="B1518" s="177" t="s">
        <v>1213</v>
      </c>
      <c r="C1518" s="177" t="s">
        <v>1223</v>
      </c>
      <c r="D1518" s="177">
        <v>2</v>
      </c>
      <c r="E1518" s="177">
        <v>4</v>
      </c>
      <c r="F1518" s="177" t="s">
        <v>135</v>
      </c>
      <c r="G1518" s="177" t="s">
        <v>142</v>
      </c>
      <c r="H1518" s="177" t="s">
        <v>142</v>
      </c>
    </row>
    <row r="1519" spans="1:8" x14ac:dyDescent="0.2">
      <c r="A1519" s="177" t="s">
        <v>191</v>
      </c>
      <c r="B1519" s="177" t="s">
        <v>1213</v>
      </c>
      <c r="C1519" s="177" t="s">
        <v>445</v>
      </c>
      <c r="D1519" s="177">
        <v>2</v>
      </c>
      <c r="E1519" s="177">
        <v>4</v>
      </c>
      <c r="F1519" s="177" t="s">
        <v>135</v>
      </c>
      <c r="G1519" s="177" t="s">
        <v>142</v>
      </c>
      <c r="H1519" s="177" t="s">
        <v>142</v>
      </c>
    </row>
    <row r="1520" spans="1:8" x14ac:dyDescent="0.2">
      <c r="A1520" s="177" t="s">
        <v>191</v>
      </c>
      <c r="B1520" s="177" t="s">
        <v>1213</v>
      </c>
      <c r="C1520" s="177" t="s">
        <v>1224</v>
      </c>
      <c r="D1520" s="177">
        <v>3</v>
      </c>
      <c r="E1520" s="177">
        <v>4</v>
      </c>
      <c r="F1520" s="177" t="s">
        <v>135</v>
      </c>
      <c r="G1520" s="177" t="s">
        <v>142</v>
      </c>
      <c r="H1520" s="177" t="s">
        <v>142</v>
      </c>
    </row>
    <row r="1521" spans="1:8" x14ac:dyDescent="0.2">
      <c r="A1521" s="177" t="s">
        <v>191</v>
      </c>
      <c r="B1521" s="177" t="s">
        <v>1213</v>
      </c>
      <c r="C1521" s="177" t="s">
        <v>198</v>
      </c>
      <c r="D1521" s="177">
        <v>2</v>
      </c>
      <c r="E1521" s="177">
        <v>4</v>
      </c>
      <c r="F1521" s="177" t="s">
        <v>135</v>
      </c>
      <c r="G1521" s="177" t="s">
        <v>142</v>
      </c>
      <c r="H1521" s="177" t="s">
        <v>142</v>
      </c>
    </row>
    <row r="1522" spans="1:8" x14ac:dyDescent="0.2">
      <c r="A1522" s="177" t="s">
        <v>191</v>
      </c>
      <c r="B1522" s="177" t="s">
        <v>1213</v>
      </c>
      <c r="C1522" s="177" t="s">
        <v>1225</v>
      </c>
      <c r="D1522" s="177">
        <v>2</v>
      </c>
      <c r="E1522" s="177">
        <v>4</v>
      </c>
      <c r="F1522" s="177" t="s">
        <v>135</v>
      </c>
      <c r="G1522" s="177" t="s">
        <v>142</v>
      </c>
      <c r="H1522" s="177" t="s">
        <v>142</v>
      </c>
    </row>
    <row r="1523" spans="1:8" x14ac:dyDescent="0.2">
      <c r="A1523" s="177" t="s">
        <v>191</v>
      </c>
      <c r="B1523" s="177" t="s">
        <v>1213</v>
      </c>
      <c r="C1523" s="177" t="s">
        <v>1226</v>
      </c>
      <c r="D1523" s="177">
        <v>2</v>
      </c>
      <c r="E1523" s="177">
        <v>5</v>
      </c>
      <c r="F1523" s="177" t="s">
        <v>135</v>
      </c>
      <c r="G1523" s="177" t="s">
        <v>142</v>
      </c>
      <c r="H1523" s="177" t="s">
        <v>142</v>
      </c>
    </row>
    <row r="1524" spans="1:8" x14ac:dyDescent="0.2">
      <c r="A1524" s="177" t="s">
        <v>191</v>
      </c>
      <c r="B1524" s="177" t="s">
        <v>1213</v>
      </c>
      <c r="C1524" s="177" t="s">
        <v>202</v>
      </c>
      <c r="D1524" s="177">
        <v>2</v>
      </c>
      <c r="E1524" s="177">
        <v>4</v>
      </c>
      <c r="F1524" s="177" t="s">
        <v>135</v>
      </c>
      <c r="G1524" s="177" t="s">
        <v>142</v>
      </c>
      <c r="H1524" s="177" t="s">
        <v>142</v>
      </c>
    </row>
    <row r="1525" spans="1:8" x14ac:dyDescent="0.2">
      <c r="A1525" s="177" t="s">
        <v>191</v>
      </c>
      <c r="B1525" s="177" t="s">
        <v>1213</v>
      </c>
      <c r="C1525" s="177" t="s">
        <v>714</v>
      </c>
      <c r="D1525" s="177">
        <v>2</v>
      </c>
      <c r="E1525" s="177">
        <v>5</v>
      </c>
      <c r="F1525" s="177" t="s">
        <v>135</v>
      </c>
      <c r="G1525" s="177" t="s">
        <v>142</v>
      </c>
      <c r="H1525" s="177" t="s">
        <v>142</v>
      </c>
    </row>
    <row r="1526" spans="1:8" x14ac:dyDescent="0.2">
      <c r="A1526" s="177" t="s">
        <v>191</v>
      </c>
      <c r="B1526" s="177" t="s">
        <v>1213</v>
      </c>
      <c r="C1526" s="177" t="s">
        <v>763</v>
      </c>
      <c r="D1526" s="177">
        <v>2</v>
      </c>
      <c r="E1526" s="177">
        <v>5</v>
      </c>
      <c r="F1526" s="177" t="s">
        <v>135</v>
      </c>
      <c r="G1526" s="177" t="s">
        <v>142</v>
      </c>
      <c r="H1526" s="177" t="s">
        <v>142</v>
      </c>
    </row>
    <row r="1527" spans="1:8" x14ac:dyDescent="0.2">
      <c r="A1527" s="177" t="s">
        <v>191</v>
      </c>
      <c r="B1527" s="177" t="s">
        <v>1213</v>
      </c>
      <c r="C1527" s="177" t="s">
        <v>206</v>
      </c>
      <c r="D1527" s="177">
        <v>2</v>
      </c>
      <c r="E1527" s="177">
        <v>4</v>
      </c>
      <c r="F1527" s="177" t="s">
        <v>135</v>
      </c>
      <c r="G1527" s="177" t="s">
        <v>142</v>
      </c>
      <c r="H1527" s="177" t="s">
        <v>142</v>
      </c>
    </row>
    <row r="1528" spans="1:8" x14ac:dyDescent="0.2">
      <c r="A1528" s="177" t="s">
        <v>191</v>
      </c>
      <c r="B1528" s="177" t="s">
        <v>1213</v>
      </c>
      <c r="C1528" s="177" t="s">
        <v>1227</v>
      </c>
      <c r="D1528" s="177">
        <v>2</v>
      </c>
      <c r="E1528" s="177">
        <v>4</v>
      </c>
      <c r="F1528" s="177" t="s">
        <v>135</v>
      </c>
      <c r="G1528" s="177" t="s">
        <v>142</v>
      </c>
      <c r="H1528" s="177" t="s">
        <v>142</v>
      </c>
    </row>
    <row r="1529" spans="1:8" x14ac:dyDescent="0.2">
      <c r="A1529" s="177" t="s">
        <v>191</v>
      </c>
      <c r="B1529" s="177" t="s">
        <v>1213</v>
      </c>
      <c r="C1529" s="177" t="s">
        <v>1228</v>
      </c>
      <c r="D1529" s="177">
        <v>1</v>
      </c>
      <c r="E1529" s="177">
        <v>5</v>
      </c>
      <c r="F1529" s="177" t="s">
        <v>135</v>
      </c>
      <c r="G1529" s="177" t="s">
        <v>142</v>
      </c>
      <c r="H1529" s="177" t="s">
        <v>142</v>
      </c>
    </row>
    <row r="1530" spans="1:8" x14ac:dyDescent="0.2">
      <c r="A1530" s="177" t="s">
        <v>191</v>
      </c>
      <c r="B1530" s="177" t="s">
        <v>1213</v>
      </c>
      <c r="C1530" s="177" t="s">
        <v>335</v>
      </c>
      <c r="D1530" s="177">
        <v>2</v>
      </c>
      <c r="E1530" s="177">
        <v>4</v>
      </c>
      <c r="F1530" s="177" t="s">
        <v>135</v>
      </c>
      <c r="G1530" s="177" t="s">
        <v>142</v>
      </c>
      <c r="H1530" s="177" t="s">
        <v>142</v>
      </c>
    </row>
    <row r="1531" spans="1:8" x14ac:dyDescent="0.2">
      <c r="A1531" s="177" t="s">
        <v>191</v>
      </c>
      <c r="B1531" s="177" t="s">
        <v>1213</v>
      </c>
      <c r="C1531" s="177" t="s">
        <v>1229</v>
      </c>
      <c r="D1531" s="177">
        <v>2</v>
      </c>
      <c r="E1531" s="177">
        <v>4</v>
      </c>
      <c r="F1531" s="177" t="s">
        <v>135</v>
      </c>
      <c r="G1531" s="177" t="s">
        <v>142</v>
      </c>
      <c r="H1531" s="177" t="s">
        <v>142</v>
      </c>
    </row>
    <row r="1532" spans="1:8" x14ac:dyDescent="0.2">
      <c r="A1532" s="177" t="s">
        <v>191</v>
      </c>
      <c r="B1532" s="177" t="s">
        <v>1213</v>
      </c>
      <c r="C1532" s="177" t="s">
        <v>1078</v>
      </c>
      <c r="D1532" s="177">
        <v>1</v>
      </c>
      <c r="E1532" s="177">
        <v>4</v>
      </c>
      <c r="F1532" s="177" t="s">
        <v>135</v>
      </c>
      <c r="G1532" s="177" t="s">
        <v>142</v>
      </c>
      <c r="H1532" s="177" t="s">
        <v>142</v>
      </c>
    </row>
    <row r="1533" spans="1:8" x14ac:dyDescent="0.2">
      <c r="A1533" s="177" t="s">
        <v>191</v>
      </c>
      <c r="B1533" s="177" t="s">
        <v>1213</v>
      </c>
      <c r="C1533" s="177" t="s">
        <v>210</v>
      </c>
      <c r="D1533" s="177">
        <v>1</v>
      </c>
      <c r="E1533" s="177">
        <v>4</v>
      </c>
      <c r="F1533" s="177" t="s">
        <v>135</v>
      </c>
      <c r="G1533" s="177" t="s">
        <v>142</v>
      </c>
      <c r="H1533" s="177" t="s">
        <v>142</v>
      </c>
    </row>
    <row r="1534" spans="1:8" x14ac:dyDescent="0.2">
      <c r="A1534" s="177" t="s">
        <v>191</v>
      </c>
      <c r="B1534" s="177" t="s">
        <v>1213</v>
      </c>
      <c r="C1534" s="177" t="s">
        <v>606</v>
      </c>
      <c r="D1534" s="177">
        <v>2</v>
      </c>
      <c r="E1534" s="177">
        <v>4</v>
      </c>
      <c r="F1534" s="177" t="s">
        <v>135</v>
      </c>
      <c r="G1534" s="177" t="s">
        <v>142</v>
      </c>
      <c r="H1534" s="177" t="s">
        <v>142</v>
      </c>
    </row>
    <row r="1535" spans="1:8" x14ac:dyDescent="0.2">
      <c r="A1535" s="177" t="s">
        <v>191</v>
      </c>
      <c r="B1535" s="177" t="s">
        <v>1213</v>
      </c>
      <c r="C1535" s="177" t="s">
        <v>212</v>
      </c>
      <c r="D1535" s="177">
        <v>2</v>
      </c>
      <c r="E1535" s="177">
        <v>4</v>
      </c>
      <c r="F1535" s="177" t="s">
        <v>135</v>
      </c>
      <c r="G1535" s="177" t="s">
        <v>142</v>
      </c>
      <c r="H1535" s="177" t="s">
        <v>142</v>
      </c>
    </row>
    <row r="1536" spans="1:8" x14ac:dyDescent="0.2">
      <c r="A1536" s="177" t="s">
        <v>191</v>
      </c>
      <c r="B1536" s="177" t="s">
        <v>1213</v>
      </c>
      <c r="C1536" s="177" t="s">
        <v>338</v>
      </c>
      <c r="D1536" s="177">
        <v>2</v>
      </c>
      <c r="E1536" s="177">
        <v>4</v>
      </c>
      <c r="F1536" s="177" t="s">
        <v>135</v>
      </c>
      <c r="G1536" s="177" t="s">
        <v>142</v>
      </c>
      <c r="H1536" s="177" t="s">
        <v>142</v>
      </c>
    </row>
    <row r="1537" spans="1:8" x14ac:dyDescent="0.2">
      <c r="A1537" s="177" t="s">
        <v>191</v>
      </c>
      <c r="B1537" s="177" t="s">
        <v>1213</v>
      </c>
      <c r="C1537" s="177" t="s">
        <v>723</v>
      </c>
      <c r="D1537" s="177">
        <v>2</v>
      </c>
      <c r="E1537" s="177">
        <v>5</v>
      </c>
      <c r="F1537" s="177" t="s">
        <v>135</v>
      </c>
      <c r="G1537" s="177" t="s">
        <v>142</v>
      </c>
      <c r="H1537" s="177" t="s">
        <v>142</v>
      </c>
    </row>
    <row r="1538" spans="1:8" x14ac:dyDescent="0.2">
      <c r="A1538" s="177" t="s">
        <v>191</v>
      </c>
      <c r="B1538" s="177" t="s">
        <v>1213</v>
      </c>
      <c r="C1538" s="177" t="s">
        <v>1230</v>
      </c>
      <c r="D1538" s="177">
        <v>2</v>
      </c>
      <c r="E1538" s="177">
        <v>4</v>
      </c>
      <c r="F1538" s="177" t="s">
        <v>135</v>
      </c>
      <c r="G1538" s="177" t="s">
        <v>142</v>
      </c>
      <c r="H1538" s="177" t="s">
        <v>142</v>
      </c>
    </row>
    <row r="1539" spans="1:8" x14ac:dyDescent="0.2">
      <c r="A1539" s="177" t="s">
        <v>191</v>
      </c>
      <c r="B1539" s="177" t="s">
        <v>1213</v>
      </c>
      <c r="C1539" s="177" t="s">
        <v>339</v>
      </c>
      <c r="D1539" s="177">
        <v>2</v>
      </c>
      <c r="E1539" s="177">
        <v>4</v>
      </c>
      <c r="F1539" s="177" t="s">
        <v>135</v>
      </c>
      <c r="G1539" s="177" t="s">
        <v>142</v>
      </c>
      <c r="H1539" s="177" t="s">
        <v>142</v>
      </c>
    </row>
    <row r="1540" spans="1:8" x14ac:dyDescent="0.2">
      <c r="A1540" s="177" t="s">
        <v>191</v>
      </c>
      <c r="B1540" s="177" t="s">
        <v>1213</v>
      </c>
      <c r="C1540" s="177" t="s">
        <v>218</v>
      </c>
      <c r="D1540" s="177">
        <v>2</v>
      </c>
      <c r="E1540" s="177">
        <v>4</v>
      </c>
      <c r="F1540" s="177" t="s">
        <v>135</v>
      </c>
      <c r="G1540" s="177" t="s">
        <v>142</v>
      </c>
      <c r="H1540" s="177" t="s">
        <v>142</v>
      </c>
    </row>
    <row r="1541" spans="1:8" x14ac:dyDescent="0.2">
      <c r="A1541" s="177" t="s">
        <v>191</v>
      </c>
      <c r="B1541" s="177" t="s">
        <v>1213</v>
      </c>
      <c r="C1541" s="177" t="s">
        <v>686</v>
      </c>
      <c r="D1541" s="177">
        <v>2</v>
      </c>
      <c r="E1541" s="177">
        <v>5</v>
      </c>
      <c r="F1541" s="177" t="s">
        <v>135</v>
      </c>
      <c r="G1541" s="177" t="s">
        <v>142</v>
      </c>
      <c r="H1541" s="177" t="s">
        <v>142</v>
      </c>
    </row>
    <row r="1542" spans="1:8" x14ac:dyDescent="0.2">
      <c r="A1542" s="177" t="s">
        <v>191</v>
      </c>
      <c r="B1542" s="177" t="s">
        <v>1213</v>
      </c>
      <c r="C1542" s="177" t="s">
        <v>340</v>
      </c>
      <c r="D1542" s="177">
        <v>2</v>
      </c>
      <c r="E1542" s="177">
        <v>4</v>
      </c>
      <c r="F1542" s="177" t="s">
        <v>135</v>
      </c>
      <c r="G1542" s="177" t="s">
        <v>142</v>
      </c>
      <c r="H1542" s="177" t="s">
        <v>142</v>
      </c>
    </row>
    <row r="1543" spans="1:8" x14ac:dyDescent="0.2">
      <c r="A1543" s="177" t="s">
        <v>191</v>
      </c>
      <c r="B1543" s="177" t="s">
        <v>1213</v>
      </c>
      <c r="C1543" s="177" t="s">
        <v>816</v>
      </c>
      <c r="D1543" s="177">
        <v>2</v>
      </c>
      <c r="E1543" s="177">
        <v>5</v>
      </c>
      <c r="F1543" s="177" t="s">
        <v>135</v>
      </c>
      <c r="G1543" s="177" t="s">
        <v>142</v>
      </c>
      <c r="H1543" s="177" t="s">
        <v>142</v>
      </c>
    </row>
    <row r="1544" spans="1:8" x14ac:dyDescent="0.2">
      <c r="A1544" s="177" t="s">
        <v>191</v>
      </c>
      <c r="B1544" s="177" t="s">
        <v>1213</v>
      </c>
      <c r="C1544" s="177" t="s">
        <v>725</v>
      </c>
      <c r="D1544" s="177">
        <v>2</v>
      </c>
      <c r="E1544" s="177">
        <v>5</v>
      </c>
      <c r="F1544" s="177" t="s">
        <v>135</v>
      </c>
      <c r="G1544" s="177" t="s">
        <v>142</v>
      </c>
      <c r="H1544" s="177" t="s">
        <v>142</v>
      </c>
    </row>
    <row r="1545" spans="1:8" x14ac:dyDescent="0.2">
      <c r="A1545" s="177" t="s">
        <v>191</v>
      </c>
      <c r="B1545" s="177" t="s">
        <v>1213</v>
      </c>
      <c r="C1545" s="177" t="s">
        <v>226</v>
      </c>
      <c r="D1545" s="177">
        <v>2</v>
      </c>
      <c r="E1545" s="177">
        <v>5</v>
      </c>
      <c r="F1545" s="177" t="s">
        <v>135</v>
      </c>
      <c r="G1545" s="177" t="s">
        <v>142</v>
      </c>
      <c r="H1545" s="177" t="s">
        <v>142</v>
      </c>
    </row>
    <row r="1546" spans="1:8" x14ac:dyDescent="0.2">
      <c r="A1546" s="177" t="s">
        <v>191</v>
      </c>
      <c r="B1546" s="177" t="s">
        <v>1213</v>
      </c>
      <c r="C1546" s="177" t="s">
        <v>228</v>
      </c>
      <c r="D1546" s="177">
        <v>2</v>
      </c>
      <c r="E1546" s="177">
        <v>4</v>
      </c>
      <c r="F1546" s="177" t="s">
        <v>135</v>
      </c>
      <c r="G1546" s="177" t="s">
        <v>142</v>
      </c>
      <c r="H1546" s="177" t="s">
        <v>142</v>
      </c>
    </row>
    <row r="1547" spans="1:8" x14ac:dyDescent="0.2">
      <c r="A1547" s="177" t="s">
        <v>191</v>
      </c>
      <c r="B1547" s="177" t="s">
        <v>1213</v>
      </c>
      <c r="C1547" s="177" t="s">
        <v>1231</v>
      </c>
      <c r="D1547" s="177">
        <v>2</v>
      </c>
      <c r="E1547" s="177">
        <v>4</v>
      </c>
      <c r="F1547" s="177" t="s">
        <v>135</v>
      </c>
      <c r="G1547" s="177" t="s">
        <v>142</v>
      </c>
      <c r="H1547" s="177" t="s">
        <v>142</v>
      </c>
    </row>
    <row r="1548" spans="1:8" x14ac:dyDescent="0.2">
      <c r="A1548" s="177" t="s">
        <v>191</v>
      </c>
      <c r="B1548" s="177" t="s">
        <v>1213</v>
      </c>
      <c r="C1548" s="177" t="s">
        <v>232</v>
      </c>
      <c r="D1548" s="177">
        <v>2</v>
      </c>
      <c r="E1548" s="177">
        <v>5</v>
      </c>
      <c r="F1548" s="177" t="s">
        <v>135</v>
      </c>
      <c r="G1548" s="177" t="s">
        <v>142</v>
      </c>
      <c r="H1548" s="177" t="s">
        <v>142</v>
      </c>
    </row>
    <row r="1549" spans="1:8" x14ac:dyDescent="0.2">
      <c r="A1549" s="177" t="s">
        <v>191</v>
      </c>
      <c r="B1549" s="177" t="s">
        <v>1213</v>
      </c>
      <c r="C1549" s="177" t="s">
        <v>1232</v>
      </c>
      <c r="D1549" s="177">
        <v>2</v>
      </c>
      <c r="E1549" s="177">
        <v>4</v>
      </c>
      <c r="F1549" s="177" t="s">
        <v>135</v>
      </c>
      <c r="G1549" s="177" t="s">
        <v>142</v>
      </c>
      <c r="H1549" s="177" t="s">
        <v>142</v>
      </c>
    </row>
    <row r="1550" spans="1:8" x14ac:dyDescent="0.2">
      <c r="A1550" s="177" t="s">
        <v>191</v>
      </c>
      <c r="B1550" s="177" t="s">
        <v>1213</v>
      </c>
      <c r="C1550" s="177" t="s">
        <v>733</v>
      </c>
      <c r="D1550" s="177">
        <v>2</v>
      </c>
      <c r="E1550" s="177">
        <v>5</v>
      </c>
      <c r="F1550" s="177" t="s">
        <v>135</v>
      </c>
      <c r="G1550" s="177" t="s">
        <v>142</v>
      </c>
      <c r="H1550" s="177" t="s">
        <v>142</v>
      </c>
    </row>
    <row r="1551" spans="1:8" x14ac:dyDescent="0.2">
      <c r="A1551" s="177" t="s">
        <v>191</v>
      </c>
      <c r="B1551" s="177" t="s">
        <v>1213</v>
      </c>
      <c r="C1551" s="177" t="s">
        <v>344</v>
      </c>
      <c r="D1551" s="177">
        <v>2</v>
      </c>
      <c r="E1551" s="177">
        <v>4</v>
      </c>
      <c r="F1551" s="177" t="s">
        <v>135</v>
      </c>
      <c r="G1551" s="177" t="s">
        <v>142</v>
      </c>
      <c r="H1551" s="177" t="s">
        <v>142</v>
      </c>
    </row>
    <row r="1552" spans="1:8" x14ac:dyDescent="0.2">
      <c r="A1552" s="177" t="s">
        <v>191</v>
      </c>
      <c r="B1552" s="177" t="s">
        <v>1213</v>
      </c>
      <c r="C1552" s="177" t="s">
        <v>345</v>
      </c>
      <c r="D1552" s="177">
        <v>3</v>
      </c>
      <c r="E1552" s="177">
        <v>4</v>
      </c>
      <c r="F1552" s="177" t="s">
        <v>135</v>
      </c>
      <c r="G1552" s="177" t="s">
        <v>142</v>
      </c>
      <c r="H1552" s="177" t="s">
        <v>142</v>
      </c>
    </row>
    <row r="1553" spans="1:8" x14ac:dyDescent="0.2">
      <c r="A1553" s="177" t="s">
        <v>191</v>
      </c>
      <c r="B1553" s="177" t="s">
        <v>1213</v>
      </c>
      <c r="C1553" s="177" t="s">
        <v>1233</v>
      </c>
      <c r="D1553" s="177">
        <v>2</v>
      </c>
      <c r="E1553" s="177">
        <v>4</v>
      </c>
      <c r="F1553" s="177" t="s">
        <v>135</v>
      </c>
      <c r="G1553" s="177" t="s">
        <v>142</v>
      </c>
      <c r="H1553" s="177" t="s">
        <v>142</v>
      </c>
    </row>
    <row r="1554" spans="1:8" x14ac:dyDescent="0.2">
      <c r="A1554" s="177" t="s">
        <v>191</v>
      </c>
      <c r="B1554" s="177" t="s">
        <v>1213</v>
      </c>
      <c r="C1554" s="177" t="s">
        <v>238</v>
      </c>
      <c r="D1554" s="177">
        <v>2</v>
      </c>
      <c r="E1554" s="177">
        <v>4</v>
      </c>
      <c r="F1554" s="177" t="s">
        <v>135</v>
      </c>
      <c r="G1554" s="177" t="s">
        <v>142</v>
      </c>
      <c r="H1554" s="177" t="s">
        <v>142</v>
      </c>
    </row>
    <row r="1555" spans="1:8" x14ac:dyDescent="0.2">
      <c r="A1555" s="177" t="s">
        <v>191</v>
      </c>
      <c r="B1555" s="177" t="s">
        <v>1213</v>
      </c>
      <c r="C1555" s="177" t="s">
        <v>240</v>
      </c>
      <c r="D1555" s="177">
        <v>2</v>
      </c>
      <c r="E1555" s="177">
        <v>4</v>
      </c>
      <c r="F1555" s="177" t="s">
        <v>135</v>
      </c>
      <c r="G1555" s="177" t="s">
        <v>142</v>
      </c>
      <c r="H1555" s="177" t="s">
        <v>142</v>
      </c>
    </row>
    <row r="1556" spans="1:8" x14ac:dyDescent="0.2">
      <c r="A1556" s="177" t="s">
        <v>191</v>
      </c>
      <c r="B1556" s="177" t="s">
        <v>1213</v>
      </c>
      <c r="C1556" s="177" t="s">
        <v>242</v>
      </c>
      <c r="D1556" s="177">
        <v>2</v>
      </c>
      <c r="E1556" s="177">
        <v>4</v>
      </c>
      <c r="F1556" s="177" t="s">
        <v>135</v>
      </c>
      <c r="G1556" s="177" t="s">
        <v>142</v>
      </c>
      <c r="H1556" s="177" t="s">
        <v>142</v>
      </c>
    </row>
    <row r="1557" spans="1:8" x14ac:dyDescent="0.2">
      <c r="A1557" s="177" t="s">
        <v>191</v>
      </c>
      <c r="B1557" s="177" t="s">
        <v>1213</v>
      </c>
      <c r="C1557" s="177" t="s">
        <v>1234</v>
      </c>
      <c r="D1557" s="177">
        <v>3</v>
      </c>
      <c r="E1557" s="177">
        <v>4</v>
      </c>
      <c r="F1557" s="177" t="s">
        <v>135</v>
      </c>
      <c r="G1557" s="177" t="s">
        <v>142</v>
      </c>
      <c r="H1557" s="177" t="s">
        <v>142</v>
      </c>
    </row>
    <row r="1558" spans="1:8" x14ac:dyDescent="0.2">
      <c r="A1558" s="177" t="s">
        <v>191</v>
      </c>
      <c r="B1558" s="177" t="s">
        <v>1213</v>
      </c>
      <c r="C1558" s="177" t="s">
        <v>347</v>
      </c>
      <c r="D1558" s="177">
        <v>2</v>
      </c>
      <c r="E1558" s="177">
        <v>4</v>
      </c>
      <c r="F1558" s="177" t="s">
        <v>135</v>
      </c>
      <c r="G1558" s="177" t="s">
        <v>142</v>
      </c>
      <c r="H1558" s="177" t="s">
        <v>142</v>
      </c>
    </row>
    <row r="1559" spans="1:8" x14ac:dyDescent="0.2">
      <c r="A1559" s="177" t="s">
        <v>191</v>
      </c>
      <c r="B1559" s="177" t="s">
        <v>1213</v>
      </c>
      <c r="C1559" s="177" t="s">
        <v>1235</v>
      </c>
      <c r="D1559" s="177">
        <v>1</v>
      </c>
      <c r="E1559" s="177">
        <v>5</v>
      </c>
      <c r="F1559" s="177" t="s">
        <v>135</v>
      </c>
      <c r="G1559" s="177" t="s">
        <v>142</v>
      </c>
      <c r="H1559" s="177" t="s">
        <v>142</v>
      </c>
    </row>
    <row r="1560" spans="1:8" x14ac:dyDescent="0.2">
      <c r="A1560" s="177" t="s">
        <v>191</v>
      </c>
      <c r="B1560" s="177" t="s">
        <v>1213</v>
      </c>
      <c r="C1560" s="177" t="s">
        <v>1236</v>
      </c>
      <c r="D1560" s="177">
        <v>2</v>
      </c>
      <c r="E1560" s="177">
        <v>4</v>
      </c>
      <c r="F1560" s="177" t="s">
        <v>135</v>
      </c>
      <c r="G1560" s="177" t="s">
        <v>142</v>
      </c>
      <c r="H1560" s="177" t="s">
        <v>142</v>
      </c>
    </row>
    <row r="1561" spans="1:8" x14ac:dyDescent="0.2">
      <c r="A1561" s="177" t="s">
        <v>191</v>
      </c>
      <c r="B1561" s="177" t="s">
        <v>1213</v>
      </c>
      <c r="C1561" s="177" t="s">
        <v>880</v>
      </c>
      <c r="D1561" s="177">
        <v>2</v>
      </c>
      <c r="E1561" s="177">
        <v>4</v>
      </c>
      <c r="F1561" s="177" t="s">
        <v>135</v>
      </c>
      <c r="G1561" s="177" t="s">
        <v>142</v>
      </c>
      <c r="H1561" s="177" t="s">
        <v>142</v>
      </c>
    </row>
    <row r="1562" spans="1:8" x14ac:dyDescent="0.2">
      <c r="A1562" s="177" t="s">
        <v>191</v>
      </c>
      <c r="B1562" s="177" t="s">
        <v>1213</v>
      </c>
      <c r="C1562" s="177" t="s">
        <v>1237</v>
      </c>
      <c r="D1562" s="177">
        <v>2</v>
      </c>
      <c r="E1562" s="177">
        <v>4</v>
      </c>
      <c r="F1562" s="177" t="s">
        <v>135</v>
      </c>
      <c r="G1562" s="177" t="s">
        <v>142</v>
      </c>
      <c r="H1562" s="177" t="s">
        <v>142</v>
      </c>
    </row>
    <row r="1563" spans="1:8" x14ac:dyDescent="0.2">
      <c r="A1563" s="177" t="s">
        <v>191</v>
      </c>
      <c r="B1563" s="177" t="s">
        <v>1213</v>
      </c>
      <c r="C1563" s="177" t="s">
        <v>1238</v>
      </c>
      <c r="D1563" s="177">
        <v>3</v>
      </c>
      <c r="E1563" s="177">
        <v>4</v>
      </c>
      <c r="F1563" s="177" t="s">
        <v>135</v>
      </c>
      <c r="G1563" s="177" t="s">
        <v>142</v>
      </c>
      <c r="H1563" s="177" t="s">
        <v>142</v>
      </c>
    </row>
    <row r="1564" spans="1:8" x14ac:dyDescent="0.2">
      <c r="A1564" s="177" t="s">
        <v>191</v>
      </c>
      <c r="B1564" s="177" t="s">
        <v>1213</v>
      </c>
      <c r="C1564" s="177" t="s">
        <v>244</v>
      </c>
      <c r="D1564" s="177">
        <v>2</v>
      </c>
      <c r="E1564" s="177">
        <v>4</v>
      </c>
      <c r="F1564" s="177" t="s">
        <v>135</v>
      </c>
      <c r="G1564" s="177" t="s">
        <v>142</v>
      </c>
      <c r="H1564" s="177" t="s">
        <v>142</v>
      </c>
    </row>
    <row r="1565" spans="1:8" x14ac:dyDescent="0.2">
      <c r="A1565" s="177" t="s">
        <v>191</v>
      </c>
      <c r="B1565" s="177" t="s">
        <v>1213</v>
      </c>
      <c r="C1565" s="177" t="s">
        <v>1239</v>
      </c>
      <c r="D1565" s="177">
        <v>2</v>
      </c>
      <c r="E1565" s="177">
        <v>4</v>
      </c>
      <c r="F1565" s="177" t="s">
        <v>135</v>
      </c>
      <c r="G1565" s="177" t="s">
        <v>142</v>
      </c>
      <c r="H1565" s="177" t="s">
        <v>142</v>
      </c>
    </row>
    <row r="1566" spans="1:8" x14ac:dyDescent="0.2">
      <c r="A1566" s="177" t="s">
        <v>191</v>
      </c>
      <c r="B1566" s="177" t="s">
        <v>1213</v>
      </c>
      <c r="C1566" s="177" t="s">
        <v>1240</v>
      </c>
      <c r="D1566" s="177">
        <v>2</v>
      </c>
      <c r="E1566" s="177">
        <v>4</v>
      </c>
      <c r="F1566" s="177" t="s">
        <v>135</v>
      </c>
      <c r="G1566" s="177" t="s">
        <v>142</v>
      </c>
      <c r="H1566" s="177" t="s">
        <v>142</v>
      </c>
    </row>
    <row r="1567" spans="1:8" x14ac:dyDescent="0.2">
      <c r="A1567" s="177" t="s">
        <v>191</v>
      </c>
      <c r="B1567" s="177" t="s">
        <v>1213</v>
      </c>
      <c r="C1567" s="177" t="s">
        <v>248</v>
      </c>
      <c r="D1567" s="177">
        <v>2</v>
      </c>
      <c r="E1567" s="177">
        <v>5</v>
      </c>
      <c r="F1567" s="177" t="s">
        <v>135</v>
      </c>
      <c r="G1567" s="177" t="s">
        <v>142</v>
      </c>
      <c r="H1567" s="177" t="s">
        <v>142</v>
      </c>
    </row>
    <row r="1568" spans="1:8" x14ac:dyDescent="0.2">
      <c r="A1568" s="177" t="s">
        <v>191</v>
      </c>
      <c r="B1568" s="177" t="s">
        <v>1213</v>
      </c>
      <c r="C1568" s="177" t="s">
        <v>1241</v>
      </c>
      <c r="D1568" s="177">
        <v>1</v>
      </c>
      <c r="E1568" s="177">
        <v>4</v>
      </c>
      <c r="F1568" s="177" t="s">
        <v>135</v>
      </c>
      <c r="G1568" s="177" t="s">
        <v>142</v>
      </c>
      <c r="H1568" s="177" t="s">
        <v>142</v>
      </c>
    </row>
    <row r="1569" spans="1:8" x14ac:dyDescent="0.2">
      <c r="A1569" s="177" t="s">
        <v>191</v>
      </c>
      <c r="B1569" s="177" t="s">
        <v>1213</v>
      </c>
      <c r="C1569" s="177" t="s">
        <v>351</v>
      </c>
      <c r="D1569" s="177">
        <v>2</v>
      </c>
      <c r="E1569" s="177">
        <v>4</v>
      </c>
      <c r="F1569" s="177" t="s">
        <v>135</v>
      </c>
      <c r="G1569" s="177" t="s">
        <v>142</v>
      </c>
      <c r="H1569" s="177" t="s">
        <v>142</v>
      </c>
    </row>
    <row r="1570" spans="1:8" x14ac:dyDescent="0.2">
      <c r="A1570" s="177" t="s">
        <v>191</v>
      </c>
      <c r="B1570" s="177" t="s">
        <v>1213</v>
      </c>
      <c r="C1570" s="177" t="s">
        <v>354</v>
      </c>
      <c r="D1570" s="177">
        <v>2</v>
      </c>
      <c r="E1570" s="177">
        <v>4</v>
      </c>
      <c r="F1570" s="177" t="s">
        <v>135</v>
      </c>
      <c r="G1570" s="177" t="s">
        <v>142</v>
      </c>
      <c r="H1570" s="177" t="s">
        <v>142</v>
      </c>
    </row>
    <row r="1571" spans="1:8" x14ac:dyDescent="0.2">
      <c r="A1571" s="177" t="s">
        <v>191</v>
      </c>
      <c r="B1571" s="177" t="s">
        <v>1213</v>
      </c>
      <c r="C1571" s="177" t="s">
        <v>536</v>
      </c>
      <c r="D1571" s="177">
        <v>2</v>
      </c>
      <c r="E1571" s="177">
        <v>5</v>
      </c>
      <c r="F1571" s="177" t="s">
        <v>135</v>
      </c>
      <c r="G1571" s="177" t="s">
        <v>142</v>
      </c>
      <c r="H1571" s="177" t="s">
        <v>142</v>
      </c>
    </row>
    <row r="1572" spans="1:8" x14ac:dyDescent="0.2">
      <c r="A1572" s="177" t="s">
        <v>191</v>
      </c>
      <c r="B1572" s="177" t="s">
        <v>1213</v>
      </c>
      <c r="C1572" s="177" t="s">
        <v>1242</v>
      </c>
      <c r="D1572" s="177">
        <v>2</v>
      </c>
      <c r="E1572" s="177">
        <v>5</v>
      </c>
      <c r="F1572" s="177" t="s">
        <v>135</v>
      </c>
      <c r="G1572" s="177" t="s">
        <v>142</v>
      </c>
      <c r="H1572" s="177" t="s">
        <v>142</v>
      </c>
    </row>
    <row r="1573" spans="1:8" x14ac:dyDescent="0.2">
      <c r="A1573" s="177" t="s">
        <v>191</v>
      </c>
      <c r="B1573" s="177" t="s">
        <v>1213</v>
      </c>
      <c r="C1573" s="177" t="s">
        <v>250</v>
      </c>
      <c r="D1573" s="177">
        <v>2</v>
      </c>
      <c r="E1573" s="177">
        <v>4</v>
      </c>
      <c r="F1573" s="177" t="s">
        <v>135</v>
      </c>
      <c r="G1573" s="177" t="s">
        <v>142</v>
      </c>
      <c r="H1573" s="177" t="s">
        <v>142</v>
      </c>
    </row>
    <row r="1574" spans="1:8" x14ac:dyDescent="0.2">
      <c r="A1574" s="177" t="s">
        <v>191</v>
      </c>
      <c r="B1574" s="177" t="s">
        <v>1213</v>
      </c>
      <c r="C1574" s="177" t="s">
        <v>1243</v>
      </c>
      <c r="D1574" s="177">
        <v>2</v>
      </c>
      <c r="E1574" s="177">
        <v>4</v>
      </c>
      <c r="F1574" s="177" t="s">
        <v>135</v>
      </c>
      <c r="G1574" s="177" t="s">
        <v>142</v>
      </c>
      <c r="H1574" s="177" t="s">
        <v>142</v>
      </c>
    </row>
    <row r="1575" spans="1:8" x14ac:dyDescent="0.2">
      <c r="A1575" s="177" t="s">
        <v>191</v>
      </c>
      <c r="B1575" s="177" t="s">
        <v>1213</v>
      </c>
      <c r="C1575" s="177" t="s">
        <v>1244</v>
      </c>
      <c r="D1575" s="177">
        <v>2</v>
      </c>
      <c r="E1575" s="177">
        <v>4</v>
      </c>
      <c r="F1575" s="177" t="s">
        <v>135</v>
      </c>
      <c r="G1575" s="177" t="s">
        <v>142</v>
      </c>
      <c r="H1575" s="177" t="s">
        <v>142</v>
      </c>
    </row>
    <row r="1576" spans="1:8" x14ac:dyDescent="0.2">
      <c r="A1576" s="177" t="s">
        <v>191</v>
      </c>
      <c r="B1576" s="177" t="s">
        <v>1213</v>
      </c>
      <c r="C1576" s="177" t="s">
        <v>778</v>
      </c>
      <c r="D1576" s="177">
        <v>2</v>
      </c>
      <c r="E1576" s="177">
        <v>4</v>
      </c>
      <c r="F1576" s="177" t="s">
        <v>135</v>
      </c>
      <c r="G1576" s="177" t="s">
        <v>142</v>
      </c>
      <c r="H1576" s="177" t="s">
        <v>142</v>
      </c>
    </row>
    <row r="1577" spans="1:8" x14ac:dyDescent="0.2">
      <c r="A1577" s="177" t="s">
        <v>191</v>
      </c>
      <c r="B1577" s="177" t="s">
        <v>1213</v>
      </c>
      <c r="C1577" s="177" t="s">
        <v>995</v>
      </c>
      <c r="D1577" s="177">
        <v>2</v>
      </c>
      <c r="E1577" s="177">
        <v>4</v>
      </c>
      <c r="F1577" s="177" t="s">
        <v>135</v>
      </c>
      <c r="G1577" s="177" t="s">
        <v>142</v>
      </c>
      <c r="H1577" s="177" t="s">
        <v>142</v>
      </c>
    </row>
    <row r="1578" spans="1:8" x14ac:dyDescent="0.2">
      <c r="A1578" s="177" t="s">
        <v>191</v>
      </c>
      <c r="B1578" s="177" t="s">
        <v>1213</v>
      </c>
      <c r="C1578" s="177" t="s">
        <v>253</v>
      </c>
      <c r="D1578" s="177">
        <v>2</v>
      </c>
      <c r="E1578" s="177">
        <v>4</v>
      </c>
      <c r="F1578" s="177" t="s">
        <v>135</v>
      </c>
      <c r="G1578" s="177" t="s">
        <v>142</v>
      </c>
      <c r="H1578" s="177" t="s">
        <v>142</v>
      </c>
    </row>
    <row r="1579" spans="1:8" x14ac:dyDescent="0.2">
      <c r="A1579" s="177" t="s">
        <v>191</v>
      </c>
      <c r="B1579" s="177" t="s">
        <v>1213</v>
      </c>
      <c r="C1579" s="177" t="s">
        <v>1245</v>
      </c>
      <c r="D1579" s="177">
        <v>2</v>
      </c>
      <c r="E1579" s="177">
        <v>4</v>
      </c>
      <c r="F1579" s="177" t="s">
        <v>135</v>
      </c>
      <c r="G1579" s="177" t="s">
        <v>142</v>
      </c>
      <c r="H1579" s="177" t="s">
        <v>142</v>
      </c>
    </row>
    <row r="1580" spans="1:8" x14ac:dyDescent="0.2">
      <c r="A1580" s="177" t="s">
        <v>191</v>
      </c>
      <c r="B1580" s="177" t="s">
        <v>1213</v>
      </c>
      <c r="C1580" s="177" t="s">
        <v>1163</v>
      </c>
      <c r="D1580" s="177">
        <v>2</v>
      </c>
      <c r="E1580" s="177">
        <v>4</v>
      </c>
      <c r="F1580" s="177" t="s">
        <v>135</v>
      </c>
      <c r="G1580" s="177" t="s">
        <v>142</v>
      </c>
      <c r="H1580" s="177" t="s">
        <v>142</v>
      </c>
    </row>
    <row r="1581" spans="1:8" x14ac:dyDescent="0.2">
      <c r="A1581" s="177" t="s">
        <v>191</v>
      </c>
      <c r="B1581" s="177" t="s">
        <v>1213</v>
      </c>
      <c r="C1581" s="177" t="s">
        <v>1246</v>
      </c>
      <c r="D1581" s="177">
        <v>2</v>
      </c>
      <c r="E1581" s="177">
        <v>4</v>
      </c>
      <c r="F1581" s="177" t="s">
        <v>135</v>
      </c>
      <c r="G1581" s="177" t="s">
        <v>142</v>
      </c>
      <c r="H1581" s="177" t="s">
        <v>142</v>
      </c>
    </row>
    <row r="1582" spans="1:8" x14ac:dyDescent="0.2">
      <c r="A1582" s="177" t="s">
        <v>191</v>
      </c>
      <c r="B1582" s="177" t="s">
        <v>1213</v>
      </c>
      <c r="C1582" s="177" t="s">
        <v>1247</v>
      </c>
      <c r="D1582" s="177">
        <v>2</v>
      </c>
      <c r="E1582" s="177">
        <v>4</v>
      </c>
      <c r="F1582" s="177" t="s">
        <v>135</v>
      </c>
      <c r="G1582" s="177" t="s">
        <v>142</v>
      </c>
      <c r="H1582" s="177" t="s">
        <v>142</v>
      </c>
    </row>
    <row r="1583" spans="1:8" x14ac:dyDescent="0.2">
      <c r="A1583" s="177" t="s">
        <v>191</v>
      </c>
      <c r="B1583" s="177" t="s">
        <v>1213</v>
      </c>
      <c r="C1583" s="177" t="s">
        <v>356</v>
      </c>
      <c r="D1583" s="177">
        <v>2</v>
      </c>
      <c r="E1583" s="177">
        <v>4</v>
      </c>
      <c r="F1583" s="177" t="s">
        <v>135</v>
      </c>
      <c r="G1583" s="177" t="s">
        <v>142</v>
      </c>
      <c r="H1583" s="177" t="s">
        <v>142</v>
      </c>
    </row>
    <row r="1584" spans="1:8" x14ac:dyDescent="0.2">
      <c r="A1584" s="177" t="s">
        <v>191</v>
      </c>
      <c r="B1584" s="177" t="s">
        <v>1213</v>
      </c>
      <c r="C1584" s="177" t="s">
        <v>741</v>
      </c>
      <c r="D1584" s="177">
        <v>2</v>
      </c>
      <c r="E1584" s="177">
        <v>5</v>
      </c>
      <c r="F1584" s="177" t="s">
        <v>135</v>
      </c>
      <c r="G1584" s="177" t="s">
        <v>142</v>
      </c>
      <c r="H1584" s="177" t="s">
        <v>142</v>
      </c>
    </row>
    <row r="1585" spans="1:8" x14ac:dyDescent="0.2">
      <c r="A1585" s="177" t="s">
        <v>191</v>
      </c>
      <c r="B1585" s="177" t="s">
        <v>1213</v>
      </c>
      <c r="C1585" s="177" t="s">
        <v>1248</v>
      </c>
      <c r="D1585" s="177">
        <v>2</v>
      </c>
      <c r="E1585" s="177">
        <v>5</v>
      </c>
      <c r="F1585" s="177" t="s">
        <v>135</v>
      </c>
      <c r="G1585" s="177" t="s">
        <v>142</v>
      </c>
      <c r="H1585" s="177" t="s">
        <v>142</v>
      </c>
    </row>
    <row r="1586" spans="1:8" x14ac:dyDescent="0.2">
      <c r="A1586" s="177" t="s">
        <v>191</v>
      </c>
      <c r="B1586" s="177" t="s">
        <v>1213</v>
      </c>
      <c r="C1586" s="177" t="s">
        <v>357</v>
      </c>
      <c r="D1586" s="177">
        <v>3</v>
      </c>
      <c r="E1586" s="177">
        <v>4</v>
      </c>
      <c r="F1586" s="177" t="s">
        <v>135</v>
      </c>
      <c r="G1586" s="177" t="s">
        <v>142</v>
      </c>
      <c r="H1586" s="177" t="s">
        <v>142</v>
      </c>
    </row>
    <row r="1587" spans="1:8" x14ac:dyDescent="0.2">
      <c r="A1587" s="177" t="s">
        <v>191</v>
      </c>
      <c r="B1587" s="177" t="s">
        <v>1213</v>
      </c>
      <c r="C1587" s="177" t="s">
        <v>1249</v>
      </c>
      <c r="D1587" s="177">
        <v>2</v>
      </c>
      <c r="E1587" s="177">
        <v>4</v>
      </c>
      <c r="F1587" s="177" t="s">
        <v>135</v>
      </c>
      <c r="G1587" s="177" t="s">
        <v>142</v>
      </c>
      <c r="H1587" s="177" t="s">
        <v>142</v>
      </c>
    </row>
    <row r="1588" spans="1:8" x14ac:dyDescent="0.2">
      <c r="A1588" s="177" t="s">
        <v>191</v>
      </c>
      <c r="B1588" s="177" t="s">
        <v>1213</v>
      </c>
      <c r="C1588" s="177" t="s">
        <v>254</v>
      </c>
      <c r="D1588" s="177">
        <v>2</v>
      </c>
      <c r="E1588" s="177">
        <v>5</v>
      </c>
      <c r="F1588" s="177" t="s">
        <v>135</v>
      </c>
      <c r="G1588" s="177" t="s">
        <v>142</v>
      </c>
      <c r="H1588" s="177" t="s">
        <v>142</v>
      </c>
    </row>
    <row r="1589" spans="1:8" x14ac:dyDescent="0.2">
      <c r="A1589" s="177" t="s">
        <v>191</v>
      </c>
      <c r="B1589" s="177" t="s">
        <v>1213</v>
      </c>
      <c r="C1589" s="177" t="s">
        <v>1250</v>
      </c>
      <c r="D1589" s="177">
        <v>3</v>
      </c>
      <c r="E1589" s="177">
        <v>4</v>
      </c>
      <c r="F1589" s="177" t="s">
        <v>135</v>
      </c>
      <c r="G1589" s="177" t="s">
        <v>142</v>
      </c>
      <c r="H1589" s="177" t="s">
        <v>142</v>
      </c>
    </row>
    <row r="1590" spans="1:8" x14ac:dyDescent="0.2">
      <c r="A1590" s="177" t="s">
        <v>191</v>
      </c>
      <c r="B1590" s="177" t="s">
        <v>1213</v>
      </c>
      <c r="C1590" s="177" t="s">
        <v>362</v>
      </c>
      <c r="D1590" s="177">
        <v>2</v>
      </c>
      <c r="E1590" s="177">
        <v>4</v>
      </c>
      <c r="F1590" s="177" t="s">
        <v>135</v>
      </c>
      <c r="G1590" s="177" t="s">
        <v>142</v>
      </c>
      <c r="H1590" s="177" t="s">
        <v>142</v>
      </c>
    </row>
    <row r="1591" spans="1:8" x14ac:dyDescent="0.2">
      <c r="A1591" s="177" t="s">
        <v>191</v>
      </c>
      <c r="B1591" s="177" t="s">
        <v>1213</v>
      </c>
      <c r="C1591" s="177" t="s">
        <v>784</v>
      </c>
      <c r="D1591" s="177">
        <v>2</v>
      </c>
      <c r="E1591" s="177">
        <v>5</v>
      </c>
      <c r="F1591" s="177" t="s">
        <v>135</v>
      </c>
      <c r="G1591" s="177" t="s">
        <v>142</v>
      </c>
      <c r="H1591" s="177" t="s">
        <v>142</v>
      </c>
    </row>
    <row r="1592" spans="1:8" x14ac:dyDescent="0.2">
      <c r="A1592" s="177" t="s">
        <v>191</v>
      </c>
      <c r="B1592" s="177" t="s">
        <v>1213</v>
      </c>
      <c r="C1592" s="177" t="s">
        <v>1251</v>
      </c>
      <c r="D1592" s="177">
        <v>2</v>
      </c>
      <c r="E1592" s="177">
        <v>4</v>
      </c>
      <c r="F1592" s="177" t="s">
        <v>135</v>
      </c>
      <c r="G1592" s="177" t="s">
        <v>142</v>
      </c>
      <c r="H1592" s="177" t="s">
        <v>142</v>
      </c>
    </row>
    <row r="1593" spans="1:8" x14ac:dyDescent="0.2">
      <c r="A1593" s="177" t="s">
        <v>191</v>
      </c>
      <c r="B1593" s="177" t="s">
        <v>1213</v>
      </c>
      <c r="C1593" s="177" t="s">
        <v>1252</v>
      </c>
      <c r="D1593" s="177">
        <v>2</v>
      </c>
      <c r="E1593" s="177">
        <v>4</v>
      </c>
      <c r="F1593" s="177" t="s">
        <v>135</v>
      </c>
      <c r="G1593" s="177" t="s">
        <v>142</v>
      </c>
      <c r="H1593" s="177" t="s">
        <v>142</v>
      </c>
    </row>
    <row r="1594" spans="1:8" x14ac:dyDescent="0.2">
      <c r="A1594" s="177" t="s">
        <v>191</v>
      </c>
      <c r="B1594" s="177" t="s">
        <v>1213</v>
      </c>
      <c r="C1594" s="177" t="s">
        <v>1006</v>
      </c>
      <c r="D1594" s="177">
        <v>2</v>
      </c>
      <c r="E1594" s="177">
        <v>4</v>
      </c>
      <c r="F1594" s="177" t="s">
        <v>135</v>
      </c>
      <c r="G1594" s="177" t="s">
        <v>142</v>
      </c>
      <c r="H1594" s="177" t="s">
        <v>142</v>
      </c>
    </row>
    <row r="1595" spans="1:8" x14ac:dyDescent="0.2">
      <c r="A1595" s="177" t="s">
        <v>191</v>
      </c>
      <c r="B1595" s="177" t="s">
        <v>1213</v>
      </c>
      <c r="C1595" s="177" t="s">
        <v>649</v>
      </c>
      <c r="D1595" s="177">
        <v>2</v>
      </c>
      <c r="E1595" s="177">
        <v>4</v>
      </c>
      <c r="F1595" s="177" t="s">
        <v>135</v>
      </c>
      <c r="G1595" s="177" t="s">
        <v>142</v>
      </c>
      <c r="H1595" s="177" t="s">
        <v>142</v>
      </c>
    </row>
    <row r="1596" spans="1:8" x14ac:dyDescent="0.2">
      <c r="A1596" s="177" t="s">
        <v>191</v>
      </c>
      <c r="B1596" s="177" t="s">
        <v>1213</v>
      </c>
      <c r="C1596" s="177" t="s">
        <v>260</v>
      </c>
      <c r="D1596" s="177">
        <v>2</v>
      </c>
      <c r="E1596" s="177">
        <v>4</v>
      </c>
      <c r="F1596" s="177" t="s">
        <v>135</v>
      </c>
      <c r="G1596" s="177" t="s">
        <v>142</v>
      </c>
      <c r="H1596" s="177" t="s">
        <v>142</v>
      </c>
    </row>
    <row r="1597" spans="1:8" x14ac:dyDescent="0.2">
      <c r="A1597" s="177" t="s">
        <v>191</v>
      </c>
      <c r="B1597" s="177" t="s">
        <v>1213</v>
      </c>
      <c r="C1597" s="177" t="s">
        <v>650</v>
      </c>
      <c r="D1597" s="177">
        <v>2</v>
      </c>
      <c r="E1597" s="177">
        <v>4</v>
      </c>
      <c r="F1597" s="177" t="s">
        <v>135</v>
      </c>
      <c r="G1597" s="177" t="s">
        <v>142</v>
      </c>
      <c r="H1597" s="177" t="s">
        <v>142</v>
      </c>
    </row>
    <row r="1598" spans="1:8" x14ac:dyDescent="0.2">
      <c r="A1598" s="177" t="s">
        <v>191</v>
      </c>
      <c r="B1598" s="177" t="s">
        <v>1213</v>
      </c>
      <c r="C1598" s="177" t="s">
        <v>651</v>
      </c>
      <c r="D1598" s="177">
        <v>2</v>
      </c>
      <c r="E1598" s="177">
        <v>4</v>
      </c>
      <c r="F1598" s="177" t="s">
        <v>135</v>
      </c>
      <c r="G1598" s="177" t="s">
        <v>142</v>
      </c>
      <c r="H1598" s="177" t="s">
        <v>142</v>
      </c>
    </row>
    <row r="1599" spans="1:8" x14ac:dyDescent="0.2">
      <c r="A1599" s="177" t="s">
        <v>191</v>
      </c>
      <c r="B1599" s="177" t="s">
        <v>1213</v>
      </c>
      <c r="C1599" s="177" t="s">
        <v>656</v>
      </c>
      <c r="D1599" s="177">
        <v>2</v>
      </c>
      <c r="E1599" s="177">
        <v>5</v>
      </c>
      <c r="F1599" s="177" t="s">
        <v>135</v>
      </c>
      <c r="G1599" s="177" t="s">
        <v>142</v>
      </c>
      <c r="H1599" s="177" t="s">
        <v>142</v>
      </c>
    </row>
    <row r="1600" spans="1:8" x14ac:dyDescent="0.2">
      <c r="A1600" s="177" t="s">
        <v>191</v>
      </c>
      <c r="B1600" s="177" t="s">
        <v>1213</v>
      </c>
      <c r="C1600" s="177" t="s">
        <v>839</v>
      </c>
      <c r="D1600" s="177">
        <v>2</v>
      </c>
      <c r="E1600" s="177">
        <v>4</v>
      </c>
      <c r="F1600" s="177" t="s">
        <v>135</v>
      </c>
      <c r="G1600" s="177" t="s">
        <v>142</v>
      </c>
      <c r="H1600" s="177" t="s">
        <v>142</v>
      </c>
    </row>
    <row r="1601" spans="1:8" x14ac:dyDescent="0.2">
      <c r="A1601" s="177" t="s">
        <v>193</v>
      </c>
      <c r="B1601" s="177" t="s">
        <v>1253</v>
      </c>
      <c r="C1601" s="177" t="s">
        <v>1254</v>
      </c>
      <c r="D1601" s="177">
        <v>1</v>
      </c>
      <c r="E1601" s="177">
        <v>6</v>
      </c>
      <c r="F1601" s="177" t="s">
        <v>295</v>
      </c>
      <c r="G1601" s="177" t="s">
        <v>142</v>
      </c>
      <c r="H1601" s="177" t="s">
        <v>142</v>
      </c>
    </row>
    <row r="1602" spans="1:8" x14ac:dyDescent="0.2">
      <c r="A1602" s="177" t="s">
        <v>193</v>
      </c>
      <c r="B1602" s="177" t="s">
        <v>1253</v>
      </c>
      <c r="C1602" s="177" t="s">
        <v>1255</v>
      </c>
      <c r="D1602" s="177">
        <v>1</v>
      </c>
      <c r="E1602" s="177">
        <v>6</v>
      </c>
      <c r="F1602" s="177" t="s">
        <v>295</v>
      </c>
      <c r="G1602" s="177" t="s">
        <v>142</v>
      </c>
      <c r="H1602" s="177" t="s">
        <v>142</v>
      </c>
    </row>
    <row r="1603" spans="1:8" x14ac:dyDescent="0.2">
      <c r="A1603" s="177" t="s">
        <v>193</v>
      </c>
      <c r="B1603" s="177" t="s">
        <v>1253</v>
      </c>
      <c r="C1603" s="177" t="s">
        <v>669</v>
      </c>
      <c r="D1603" s="177">
        <v>1</v>
      </c>
      <c r="E1603" s="177">
        <v>6</v>
      </c>
      <c r="F1603" s="177" t="s">
        <v>295</v>
      </c>
      <c r="G1603" s="177" t="s">
        <v>142</v>
      </c>
      <c r="H1603" s="177" t="s">
        <v>142</v>
      </c>
    </row>
    <row r="1604" spans="1:8" x14ac:dyDescent="0.2">
      <c r="A1604" s="177" t="s">
        <v>193</v>
      </c>
      <c r="B1604" s="177" t="s">
        <v>1253</v>
      </c>
      <c r="C1604" s="177" t="s">
        <v>1256</v>
      </c>
      <c r="D1604" s="177">
        <v>1</v>
      </c>
      <c r="E1604" s="177">
        <v>6</v>
      </c>
      <c r="F1604" s="177" t="s">
        <v>295</v>
      </c>
      <c r="G1604" s="177" t="s">
        <v>142</v>
      </c>
      <c r="H1604" s="177" t="s">
        <v>142</v>
      </c>
    </row>
    <row r="1605" spans="1:8" x14ac:dyDescent="0.2">
      <c r="A1605" s="177" t="s">
        <v>193</v>
      </c>
      <c r="B1605" s="177" t="s">
        <v>1253</v>
      </c>
      <c r="C1605" s="177" t="s">
        <v>1257</v>
      </c>
      <c r="D1605" s="177">
        <v>1</v>
      </c>
      <c r="E1605" s="177">
        <v>6</v>
      </c>
      <c r="F1605" s="177" t="s">
        <v>295</v>
      </c>
      <c r="G1605" s="177" t="s">
        <v>142</v>
      </c>
      <c r="H1605" s="177" t="s">
        <v>142</v>
      </c>
    </row>
    <row r="1606" spans="1:8" x14ac:dyDescent="0.2">
      <c r="A1606" s="177" t="s">
        <v>193</v>
      </c>
      <c r="B1606" s="177" t="s">
        <v>1253</v>
      </c>
      <c r="C1606" s="177" t="s">
        <v>923</v>
      </c>
      <c r="D1606" s="177">
        <v>1</v>
      </c>
      <c r="E1606" s="177">
        <v>6</v>
      </c>
      <c r="F1606" s="177" t="s">
        <v>295</v>
      </c>
      <c r="G1606" s="177" t="s">
        <v>142</v>
      </c>
      <c r="H1606" s="177" t="s">
        <v>142</v>
      </c>
    </row>
    <row r="1607" spans="1:8" x14ac:dyDescent="0.2">
      <c r="A1607" s="177" t="s">
        <v>193</v>
      </c>
      <c r="B1607" s="177" t="s">
        <v>1253</v>
      </c>
      <c r="C1607" s="177" t="s">
        <v>1258</v>
      </c>
      <c r="D1607" s="177">
        <v>1</v>
      </c>
      <c r="E1607" s="177">
        <v>6</v>
      </c>
      <c r="F1607" s="177" t="s">
        <v>295</v>
      </c>
      <c r="G1607" s="177" t="s">
        <v>142</v>
      </c>
      <c r="H1607" s="177" t="s">
        <v>142</v>
      </c>
    </row>
    <row r="1608" spans="1:8" x14ac:dyDescent="0.2">
      <c r="A1608" s="177" t="s">
        <v>193</v>
      </c>
      <c r="B1608" s="177" t="s">
        <v>1253</v>
      </c>
      <c r="C1608" s="177" t="s">
        <v>1259</v>
      </c>
      <c r="D1608" s="177">
        <v>1</v>
      </c>
      <c r="E1608" s="177">
        <v>6</v>
      </c>
      <c r="F1608" s="177" t="s">
        <v>295</v>
      </c>
      <c r="G1608" s="177" t="s">
        <v>142</v>
      </c>
      <c r="H1608" s="177" t="s">
        <v>142</v>
      </c>
    </row>
    <row r="1609" spans="1:8" x14ac:dyDescent="0.2">
      <c r="A1609" s="177" t="s">
        <v>193</v>
      </c>
      <c r="B1609" s="177" t="s">
        <v>1253</v>
      </c>
      <c r="C1609" s="177" t="s">
        <v>441</v>
      </c>
      <c r="D1609" s="177">
        <v>1</v>
      </c>
      <c r="E1609" s="177">
        <v>6</v>
      </c>
      <c r="F1609" s="177" t="s">
        <v>295</v>
      </c>
      <c r="G1609" s="177" t="s">
        <v>142</v>
      </c>
      <c r="H1609" s="177" t="s">
        <v>142</v>
      </c>
    </row>
    <row r="1610" spans="1:8" x14ac:dyDescent="0.2">
      <c r="A1610" s="177" t="s">
        <v>193</v>
      </c>
      <c r="B1610" s="177" t="s">
        <v>1253</v>
      </c>
      <c r="C1610" s="177" t="s">
        <v>1260</v>
      </c>
      <c r="D1610" s="177">
        <v>1</v>
      </c>
      <c r="E1610" s="177">
        <v>6</v>
      </c>
      <c r="F1610" s="177" t="s">
        <v>295</v>
      </c>
      <c r="G1610" s="177" t="s">
        <v>142</v>
      </c>
      <c r="H1610" s="177" t="s">
        <v>142</v>
      </c>
    </row>
    <row r="1611" spans="1:8" x14ac:dyDescent="0.2">
      <c r="A1611" s="177" t="s">
        <v>193</v>
      </c>
      <c r="B1611" s="177" t="s">
        <v>1253</v>
      </c>
      <c r="C1611" s="177" t="s">
        <v>578</v>
      </c>
      <c r="D1611" s="177">
        <v>1</v>
      </c>
      <c r="E1611" s="177">
        <v>6</v>
      </c>
      <c r="F1611" s="177" t="s">
        <v>295</v>
      </c>
      <c r="G1611" s="177" t="s">
        <v>142</v>
      </c>
      <c r="H1611" s="177" t="s">
        <v>142</v>
      </c>
    </row>
    <row r="1612" spans="1:8" x14ac:dyDescent="0.2">
      <c r="A1612" s="177" t="s">
        <v>193</v>
      </c>
      <c r="B1612" s="177" t="s">
        <v>1253</v>
      </c>
      <c r="C1612" s="177" t="s">
        <v>1261</v>
      </c>
      <c r="D1612" s="177">
        <v>1</v>
      </c>
      <c r="E1612" s="177">
        <v>6</v>
      </c>
      <c r="F1612" s="177" t="s">
        <v>295</v>
      </c>
      <c r="G1612" s="177" t="s">
        <v>142</v>
      </c>
      <c r="H1612" s="177" t="s">
        <v>142</v>
      </c>
    </row>
    <row r="1613" spans="1:8" x14ac:dyDescent="0.2">
      <c r="A1613" s="177" t="s">
        <v>193</v>
      </c>
      <c r="B1613" s="177" t="s">
        <v>1253</v>
      </c>
      <c r="C1613" s="177" t="s">
        <v>1262</v>
      </c>
      <c r="D1613" s="177">
        <v>1</v>
      </c>
      <c r="E1613" s="177">
        <v>6</v>
      </c>
      <c r="F1613" s="177" t="s">
        <v>295</v>
      </c>
      <c r="G1613" s="177" t="s">
        <v>142</v>
      </c>
      <c r="H1613" s="177" t="s">
        <v>142</v>
      </c>
    </row>
    <row r="1614" spans="1:8" x14ac:dyDescent="0.2">
      <c r="A1614" s="177" t="s">
        <v>193</v>
      </c>
      <c r="B1614" s="177" t="s">
        <v>1253</v>
      </c>
      <c r="C1614" s="177" t="s">
        <v>1263</v>
      </c>
      <c r="D1614" s="177">
        <v>1</v>
      </c>
      <c r="E1614" s="177">
        <v>6</v>
      </c>
      <c r="F1614" s="177" t="s">
        <v>295</v>
      </c>
      <c r="G1614" s="177" t="s">
        <v>142</v>
      </c>
      <c r="H1614" s="177" t="s">
        <v>142</v>
      </c>
    </row>
    <row r="1615" spans="1:8" x14ac:dyDescent="0.2">
      <c r="A1615" s="177" t="s">
        <v>193</v>
      </c>
      <c r="B1615" s="177" t="s">
        <v>1253</v>
      </c>
      <c r="C1615" s="177" t="s">
        <v>1264</v>
      </c>
      <c r="D1615" s="177">
        <v>1</v>
      </c>
      <c r="E1615" s="177">
        <v>6</v>
      </c>
      <c r="F1615" s="177" t="s">
        <v>295</v>
      </c>
      <c r="G1615" s="177" t="s">
        <v>142</v>
      </c>
      <c r="H1615" s="177" t="s">
        <v>142</v>
      </c>
    </row>
    <row r="1616" spans="1:8" x14ac:dyDescent="0.2">
      <c r="A1616" s="177" t="s">
        <v>193</v>
      </c>
      <c r="B1616" s="177" t="s">
        <v>1253</v>
      </c>
      <c r="C1616" s="177" t="s">
        <v>713</v>
      </c>
      <c r="D1616" s="177">
        <v>1</v>
      </c>
      <c r="E1616" s="177">
        <v>6</v>
      </c>
      <c r="F1616" s="177" t="s">
        <v>295</v>
      </c>
      <c r="G1616" s="177" t="s">
        <v>142</v>
      </c>
      <c r="H1616" s="177" t="s">
        <v>142</v>
      </c>
    </row>
    <row r="1617" spans="1:8" x14ac:dyDescent="0.2">
      <c r="A1617" s="177" t="s">
        <v>193</v>
      </c>
      <c r="B1617" s="177" t="s">
        <v>1253</v>
      </c>
      <c r="C1617" s="177" t="s">
        <v>450</v>
      </c>
      <c r="D1617" s="177">
        <v>1</v>
      </c>
      <c r="E1617" s="177">
        <v>6</v>
      </c>
      <c r="F1617" s="177" t="s">
        <v>295</v>
      </c>
      <c r="G1617" s="177" t="s">
        <v>142</v>
      </c>
      <c r="H1617" s="177" t="s">
        <v>142</v>
      </c>
    </row>
    <row r="1618" spans="1:8" x14ac:dyDescent="0.2">
      <c r="A1618" s="177" t="s">
        <v>193</v>
      </c>
      <c r="B1618" s="177" t="s">
        <v>1253</v>
      </c>
      <c r="C1618" s="177" t="s">
        <v>1265</v>
      </c>
      <c r="D1618" s="177">
        <v>1</v>
      </c>
      <c r="E1618" s="177">
        <v>6</v>
      </c>
      <c r="F1618" s="177" t="s">
        <v>295</v>
      </c>
      <c r="G1618" s="177" t="s">
        <v>142</v>
      </c>
      <c r="H1618" s="177" t="s">
        <v>142</v>
      </c>
    </row>
    <row r="1619" spans="1:8" x14ac:dyDescent="0.2">
      <c r="A1619" s="177" t="s">
        <v>193</v>
      </c>
      <c r="B1619" s="177" t="s">
        <v>1253</v>
      </c>
      <c r="C1619" s="177" t="s">
        <v>1266</v>
      </c>
      <c r="D1619" s="177">
        <v>2</v>
      </c>
      <c r="E1619" s="177">
        <v>6</v>
      </c>
      <c r="F1619" s="177" t="s">
        <v>295</v>
      </c>
      <c r="G1619" s="177" t="s">
        <v>142</v>
      </c>
      <c r="H1619" s="177" t="s">
        <v>142</v>
      </c>
    </row>
    <row r="1620" spans="1:8" x14ac:dyDescent="0.2">
      <c r="A1620" s="177" t="s">
        <v>193</v>
      </c>
      <c r="B1620" s="177" t="s">
        <v>1253</v>
      </c>
      <c r="C1620" s="177" t="s">
        <v>1267</v>
      </c>
      <c r="D1620" s="177">
        <v>1</v>
      </c>
      <c r="E1620" s="177">
        <v>6</v>
      </c>
      <c r="F1620" s="177" t="s">
        <v>295</v>
      </c>
      <c r="G1620" s="177" t="s">
        <v>142</v>
      </c>
      <c r="H1620" s="177" t="s">
        <v>142</v>
      </c>
    </row>
    <row r="1621" spans="1:8" x14ac:dyDescent="0.2">
      <c r="A1621" s="177" t="s">
        <v>193</v>
      </c>
      <c r="B1621" s="177" t="s">
        <v>1253</v>
      </c>
      <c r="C1621" s="177" t="s">
        <v>1268</v>
      </c>
      <c r="D1621" s="177">
        <v>1</v>
      </c>
      <c r="E1621" s="177">
        <v>6</v>
      </c>
      <c r="F1621" s="177" t="s">
        <v>295</v>
      </c>
      <c r="G1621" s="177" t="s">
        <v>142</v>
      </c>
      <c r="H1621" s="177" t="s">
        <v>142</v>
      </c>
    </row>
    <row r="1622" spans="1:8" x14ac:dyDescent="0.2">
      <c r="A1622" s="177" t="s">
        <v>193</v>
      </c>
      <c r="B1622" s="177" t="s">
        <v>1253</v>
      </c>
      <c r="C1622" s="177" t="s">
        <v>212</v>
      </c>
      <c r="D1622" s="177">
        <v>1</v>
      </c>
      <c r="E1622" s="177">
        <v>6</v>
      </c>
      <c r="F1622" s="177" t="s">
        <v>295</v>
      </c>
      <c r="G1622" s="177" t="s">
        <v>142</v>
      </c>
      <c r="H1622" s="177" t="s">
        <v>142</v>
      </c>
    </row>
    <row r="1623" spans="1:8" x14ac:dyDescent="0.2">
      <c r="A1623" s="177" t="s">
        <v>193</v>
      </c>
      <c r="B1623" s="177" t="s">
        <v>1253</v>
      </c>
      <c r="C1623" s="177" t="s">
        <v>1269</v>
      </c>
      <c r="D1623" s="177">
        <v>1</v>
      </c>
      <c r="E1623" s="177">
        <v>6</v>
      </c>
      <c r="F1623" s="177" t="s">
        <v>295</v>
      </c>
      <c r="G1623" s="177" t="s">
        <v>142</v>
      </c>
      <c r="H1623" s="177" t="s">
        <v>142</v>
      </c>
    </row>
    <row r="1624" spans="1:8" x14ac:dyDescent="0.2">
      <c r="A1624" s="177" t="s">
        <v>193</v>
      </c>
      <c r="B1624" s="177" t="s">
        <v>1253</v>
      </c>
      <c r="C1624" s="177" t="s">
        <v>386</v>
      </c>
      <c r="D1624" s="177">
        <v>1</v>
      </c>
      <c r="E1624" s="177">
        <v>6</v>
      </c>
      <c r="F1624" s="177" t="s">
        <v>295</v>
      </c>
      <c r="G1624" s="177" t="s">
        <v>142</v>
      </c>
      <c r="H1624" s="177" t="s">
        <v>142</v>
      </c>
    </row>
    <row r="1625" spans="1:8" x14ac:dyDescent="0.2">
      <c r="A1625" s="177" t="s">
        <v>193</v>
      </c>
      <c r="B1625" s="177" t="s">
        <v>1253</v>
      </c>
      <c r="C1625" s="177" t="s">
        <v>1270</v>
      </c>
      <c r="D1625" s="177">
        <v>1</v>
      </c>
      <c r="E1625" s="177">
        <v>6</v>
      </c>
      <c r="F1625" s="177" t="s">
        <v>295</v>
      </c>
      <c r="G1625" s="177" t="s">
        <v>142</v>
      </c>
      <c r="H1625" s="177" t="s">
        <v>142</v>
      </c>
    </row>
    <row r="1626" spans="1:8" x14ac:dyDescent="0.2">
      <c r="A1626" s="177" t="s">
        <v>193</v>
      </c>
      <c r="B1626" s="177" t="s">
        <v>1253</v>
      </c>
      <c r="C1626" s="177" t="s">
        <v>525</v>
      </c>
      <c r="D1626" s="177">
        <v>1</v>
      </c>
      <c r="E1626" s="177">
        <v>6</v>
      </c>
      <c r="F1626" s="177" t="s">
        <v>295</v>
      </c>
      <c r="G1626" s="177" t="s">
        <v>142</v>
      </c>
      <c r="H1626" s="177" t="s">
        <v>142</v>
      </c>
    </row>
    <row r="1627" spans="1:8" x14ac:dyDescent="0.2">
      <c r="A1627" s="177" t="s">
        <v>193</v>
      </c>
      <c r="B1627" s="177" t="s">
        <v>1253</v>
      </c>
      <c r="C1627" s="177" t="s">
        <v>340</v>
      </c>
      <c r="D1627" s="177">
        <v>1</v>
      </c>
      <c r="E1627" s="177">
        <v>6</v>
      </c>
      <c r="F1627" s="177" t="s">
        <v>295</v>
      </c>
      <c r="G1627" s="177" t="s">
        <v>142</v>
      </c>
      <c r="H1627" s="177" t="s">
        <v>142</v>
      </c>
    </row>
    <row r="1628" spans="1:8" x14ac:dyDescent="0.2">
      <c r="A1628" s="177" t="s">
        <v>193</v>
      </c>
      <c r="B1628" s="177" t="s">
        <v>1253</v>
      </c>
      <c r="C1628" s="177" t="s">
        <v>228</v>
      </c>
      <c r="D1628" s="177">
        <v>1</v>
      </c>
      <c r="E1628" s="177">
        <v>6</v>
      </c>
      <c r="F1628" s="177" t="s">
        <v>295</v>
      </c>
      <c r="G1628" s="177" t="s">
        <v>142</v>
      </c>
      <c r="H1628" s="177" t="s">
        <v>142</v>
      </c>
    </row>
    <row r="1629" spans="1:8" x14ac:dyDescent="0.2">
      <c r="A1629" s="177" t="s">
        <v>193</v>
      </c>
      <c r="B1629" s="177" t="s">
        <v>1253</v>
      </c>
      <c r="C1629" s="177" t="s">
        <v>1271</v>
      </c>
      <c r="D1629" s="177">
        <v>1</v>
      </c>
      <c r="E1629" s="177">
        <v>6</v>
      </c>
      <c r="F1629" s="177" t="s">
        <v>295</v>
      </c>
      <c r="G1629" s="177" t="s">
        <v>142</v>
      </c>
      <c r="H1629" s="177" t="s">
        <v>142</v>
      </c>
    </row>
    <row r="1630" spans="1:8" x14ac:dyDescent="0.2">
      <c r="A1630" s="177" t="s">
        <v>193</v>
      </c>
      <c r="B1630" s="177" t="s">
        <v>1253</v>
      </c>
      <c r="C1630" s="177" t="s">
        <v>1272</v>
      </c>
      <c r="D1630" s="177">
        <v>1</v>
      </c>
      <c r="E1630" s="177">
        <v>6</v>
      </c>
      <c r="F1630" s="177" t="s">
        <v>295</v>
      </c>
      <c r="G1630" s="177" t="s">
        <v>142</v>
      </c>
      <c r="H1630" s="177" t="s">
        <v>142</v>
      </c>
    </row>
    <row r="1631" spans="1:8" x14ac:dyDescent="0.2">
      <c r="A1631" s="177" t="s">
        <v>193</v>
      </c>
      <c r="B1631" s="177" t="s">
        <v>1253</v>
      </c>
      <c r="C1631" s="177" t="s">
        <v>462</v>
      </c>
      <c r="D1631" s="177">
        <v>1</v>
      </c>
      <c r="E1631" s="177">
        <v>6</v>
      </c>
      <c r="F1631" s="177" t="s">
        <v>295</v>
      </c>
      <c r="G1631" s="177" t="s">
        <v>142</v>
      </c>
      <c r="H1631" s="177" t="s">
        <v>142</v>
      </c>
    </row>
    <row r="1632" spans="1:8" x14ac:dyDescent="0.2">
      <c r="A1632" s="177" t="s">
        <v>193</v>
      </c>
      <c r="B1632" s="177" t="s">
        <v>1253</v>
      </c>
      <c r="C1632" s="177" t="s">
        <v>1273</v>
      </c>
      <c r="D1632" s="177">
        <v>1</v>
      </c>
      <c r="E1632" s="177">
        <v>6</v>
      </c>
      <c r="F1632" s="177" t="s">
        <v>295</v>
      </c>
      <c r="G1632" s="177" t="s">
        <v>142</v>
      </c>
      <c r="H1632" s="177" t="s">
        <v>142</v>
      </c>
    </row>
    <row r="1633" spans="1:8" x14ac:dyDescent="0.2">
      <c r="A1633" s="177" t="s">
        <v>193</v>
      </c>
      <c r="B1633" s="177" t="s">
        <v>1253</v>
      </c>
      <c r="C1633" s="177" t="s">
        <v>1274</v>
      </c>
      <c r="D1633" s="177">
        <v>2</v>
      </c>
      <c r="E1633" s="177">
        <v>6</v>
      </c>
      <c r="F1633" s="177" t="s">
        <v>295</v>
      </c>
      <c r="G1633" s="177" t="s">
        <v>142</v>
      </c>
      <c r="H1633" s="177" t="s">
        <v>142</v>
      </c>
    </row>
    <row r="1634" spans="1:8" x14ac:dyDescent="0.2">
      <c r="A1634" s="177" t="s">
        <v>193</v>
      </c>
      <c r="B1634" s="177" t="s">
        <v>1253</v>
      </c>
      <c r="C1634" s="177" t="s">
        <v>468</v>
      </c>
      <c r="D1634" s="177">
        <v>1</v>
      </c>
      <c r="E1634" s="177">
        <v>6</v>
      </c>
      <c r="F1634" s="177" t="s">
        <v>295</v>
      </c>
      <c r="G1634" s="177" t="s">
        <v>142</v>
      </c>
      <c r="H1634" s="177" t="s">
        <v>142</v>
      </c>
    </row>
    <row r="1635" spans="1:8" x14ac:dyDescent="0.2">
      <c r="A1635" s="177" t="s">
        <v>193</v>
      </c>
      <c r="B1635" s="177" t="s">
        <v>1253</v>
      </c>
      <c r="C1635" s="177" t="s">
        <v>1275</v>
      </c>
      <c r="D1635" s="177">
        <v>2</v>
      </c>
      <c r="E1635" s="177">
        <v>6</v>
      </c>
      <c r="F1635" s="177" t="s">
        <v>295</v>
      </c>
      <c r="G1635" s="177" t="s">
        <v>142</v>
      </c>
      <c r="H1635" s="177" t="s">
        <v>142</v>
      </c>
    </row>
    <row r="1636" spans="1:8" x14ac:dyDescent="0.2">
      <c r="A1636" s="177" t="s">
        <v>193</v>
      </c>
      <c r="B1636" s="177" t="s">
        <v>1253</v>
      </c>
      <c r="C1636" s="177" t="s">
        <v>349</v>
      </c>
      <c r="D1636" s="177">
        <v>1</v>
      </c>
      <c r="E1636" s="177">
        <v>6</v>
      </c>
      <c r="F1636" s="177" t="s">
        <v>295</v>
      </c>
      <c r="G1636" s="177" t="s">
        <v>142</v>
      </c>
      <c r="H1636" s="177" t="s">
        <v>142</v>
      </c>
    </row>
    <row r="1637" spans="1:8" x14ac:dyDescent="0.2">
      <c r="A1637" s="177" t="s">
        <v>193</v>
      </c>
      <c r="B1637" s="177" t="s">
        <v>1253</v>
      </c>
      <c r="C1637" s="177" t="s">
        <v>1276</v>
      </c>
      <c r="D1637" s="177">
        <v>1</v>
      </c>
      <c r="E1637" s="177">
        <v>6</v>
      </c>
      <c r="F1637" s="177" t="s">
        <v>295</v>
      </c>
      <c r="G1637" s="177" t="s">
        <v>142</v>
      </c>
      <c r="H1637" s="177" t="s">
        <v>142</v>
      </c>
    </row>
    <row r="1638" spans="1:8" x14ac:dyDescent="0.2">
      <c r="A1638" s="177" t="s">
        <v>193</v>
      </c>
      <c r="B1638" s="177" t="s">
        <v>1253</v>
      </c>
      <c r="C1638" s="177" t="s">
        <v>1277</v>
      </c>
      <c r="D1638" s="177">
        <v>1</v>
      </c>
      <c r="E1638" s="177">
        <v>6</v>
      </c>
      <c r="F1638" s="177" t="s">
        <v>295</v>
      </c>
      <c r="G1638" s="177" t="s">
        <v>142</v>
      </c>
      <c r="H1638" s="177" t="s">
        <v>142</v>
      </c>
    </row>
    <row r="1639" spans="1:8" x14ac:dyDescent="0.2">
      <c r="A1639" s="177" t="s">
        <v>193</v>
      </c>
      <c r="B1639" s="177" t="s">
        <v>1253</v>
      </c>
      <c r="C1639" s="177" t="s">
        <v>955</v>
      </c>
      <c r="D1639" s="177">
        <v>1</v>
      </c>
      <c r="E1639" s="177">
        <v>6</v>
      </c>
      <c r="F1639" s="177" t="s">
        <v>295</v>
      </c>
      <c r="G1639" s="177" t="s">
        <v>142</v>
      </c>
      <c r="H1639" s="177" t="s">
        <v>142</v>
      </c>
    </row>
    <row r="1640" spans="1:8" x14ac:dyDescent="0.2">
      <c r="A1640" s="177" t="s">
        <v>193</v>
      </c>
      <c r="B1640" s="177" t="s">
        <v>1253</v>
      </c>
      <c r="C1640" s="177" t="s">
        <v>353</v>
      </c>
      <c r="D1640" s="177">
        <v>1</v>
      </c>
      <c r="E1640" s="177">
        <v>6</v>
      </c>
      <c r="F1640" s="177" t="s">
        <v>295</v>
      </c>
      <c r="G1640" s="177" t="s">
        <v>142</v>
      </c>
      <c r="H1640" s="177" t="s">
        <v>142</v>
      </c>
    </row>
    <row r="1641" spans="1:8" x14ac:dyDescent="0.2">
      <c r="A1641" s="177" t="s">
        <v>193</v>
      </c>
      <c r="B1641" s="177" t="s">
        <v>1253</v>
      </c>
      <c r="C1641" s="177" t="s">
        <v>1278</v>
      </c>
      <c r="D1641" s="177">
        <v>1</v>
      </c>
      <c r="E1641" s="177">
        <v>6</v>
      </c>
      <c r="F1641" s="177" t="s">
        <v>295</v>
      </c>
      <c r="G1641" s="177" t="s">
        <v>142</v>
      </c>
      <c r="H1641" s="177" t="s">
        <v>142</v>
      </c>
    </row>
    <row r="1642" spans="1:8" x14ac:dyDescent="0.2">
      <c r="A1642" s="177" t="s">
        <v>193</v>
      </c>
      <c r="B1642" s="177" t="s">
        <v>1253</v>
      </c>
      <c r="C1642" s="177" t="s">
        <v>738</v>
      </c>
      <c r="D1642" s="177">
        <v>1</v>
      </c>
      <c r="E1642" s="177">
        <v>6</v>
      </c>
      <c r="F1642" s="177" t="s">
        <v>295</v>
      </c>
      <c r="G1642" s="177" t="s">
        <v>142</v>
      </c>
      <c r="H1642" s="177" t="s">
        <v>142</v>
      </c>
    </row>
    <row r="1643" spans="1:8" x14ac:dyDescent="0.2">
      <c r="A1643" s="177" t="s">
        <v>193</v>
      </c>
      <c r="B1643" s="177" t="s">
        <v>1253</v>
      </c>
      <c r="C1643" s="177" t="s">
        <v>1279</v>
      </c>
      <c r="D1643" s="177">
        <v>1</v>
      </c>
      <c r="E1643" s="177">
        <v>6</v>
      </c>
      <c r="F1643" s="177" t="s">
        <v>295</v>
      </c>
      <c r="G1643" s="177" t="s">
        <v>142</v>
      </c>
      <c r="H1643" s="177" t="s">
        <v>142</v>
      </c>
    </row>
    <row r="1644" spans="1:8" x14ac:dyDescent="0.2">
      <c r="A1644" s="177" t="s">
        <v>193</v>
      </c>
      <c r="B1644" s="177" t="s">
        <v>1253</v>
      </c>
      <c r="C1644" s="177" t="s">
        <v>1280</v>
      </c>
      <c r="D1644" s="177">
        <v>1</v>
      </c>
      <c r="E1644" s="177">
        <v>6</v>
      </c>
      <c r="F1644" s="177" t="s">
        <v>295</v>
      </c>
      <c r="G1644" s="177" t="s">
        <v>142</v>
      </c>
      <c r="H1644" s="177" t="s">
        <v>142</v>
      </c>
    </row>
    <row r="1645" spans="1:8" x14ac:dyDescent="0.2">
      <c r="A1645" s="177" t="s">
        <v>193</v>
      </c>
      <c r="B1645" s="177" t="s">
        <v>1253</v>
      </c>
      <c r="C1645" s="177" t="s">
        <v>1281</v>
      </c>
      <c r="D1645" s="177">
        <v>1</v>
      </c>
      <c r="E1645" s="177">
        <v>6</v>
      </c>
      <c r="F1645" s="177" t="s">
        <v>295</v>
      </c>
      <c r="G1645" s="177" t="s">
        <v>142</v>
      </c>
      <c r="H1645" s="177" t="s">
        <v>142</v>
      </c>
    </row>
    <row r="1646" spans="1:8" x14ac:dyDescent="0.2">
      <c r="A1646" s="177" t="s">
        <v>193</v>
      </c>
      <c r="B1646" s="177" t="s">
        <v>1253</v>
      </c>
      <c r="C1646" s="177" t="s">
        <v>894</v>
      </c>
      <c r="D1646" s="177">
        <v>1</v>
      </c>
      <c r="E1646" s="177">
        <v>6</v>
      </c>
      <c r="F1646" s="177" t="s">
        <v>295</v>
      </c>
      <c r="G1646" s="177" t="s">
        <v>142</v>
      </c>
      <c r="H1646" s="177" t="s">
        <v>142</v>
      </c>
    </row>
    <row r="1647" spans="1:8" x14ac:dyDescent="0.2">
      <c r="A1647" s="177" t="s">
        <v>193</v>
      </c>
      <c r="B1647" s="177" t="s">
        <v>1253</v>
      </c>
      <c r="C1647" s="177" t="s">
        <v>1282</v>
      </c>
      <c r="D1647" s="177">
        <v>1</v>
      </c>
      <c r="E1647" s="177">
        <v>6</v>
      </c>
      <c r="F1647" s="177" t="s">
        <v>295</v>
      </c>
      <c r="G1647" s="177" t="s">
        <v>142</v>
      </c>
      <c r="H1647" s="177" t="s">
        <v>142</v>
      </c>
    </row>
    <row r="1648" spans="1:8" x14ac:dyDescent="0.2">
      <c r="A1648" s="177" t="s">
        <v>193</v>
      </c>
      <c r="B1648" s="177" t="s">
        <v>1253</v>
      </c>
      <c r="C1648" s="177" t="s">
        <v>1283</v>
      </c>
      <c r="D1648" s="177">
        <v>1</v>
      </c>
      <c r="E1648" s="177">
        <v>6</v>
      </c>
      <c r="F1648" s="177" t="s">
        <v>295</v>
      </c>
      <c r="G1648" s="177" t="s">
        <v>142</v>
      </c>
      <c r="H1648" s="177" t="s">
        <v>142</v>
      </c>
    </row>
    <row r="1649" spans="1:8" x14ac:dyDescent="0.2">
      <c r="A1649" s="177" t="s">
        <v>193</v>
      </c>
      <c r="B1649" s="177" t="s">
        <v>1253</v>
      </c>
      <c r="C1649" s="177" t="s">
        <v>1284</v>
      </c>
      <c r="D1649" s="177">
        <v>2</v>
      </c>
      <c r="E1649" s="177">
        <v>6</v>
      </c>
      <c r="F1649" s="177" t="s">
        <v>295</v>
      </c>
      <c r="G1649" s="177" t="s">
        <v>142</v>
      </c>
      <c r="H1649" s="177" t="s">
        <v>142</v>
      </c>
    </row>
    <row r="1650" spans="1:8" x14ac:dyDescent="0.2">
      <c r="A1650" s="177" t="s">
        <v>193</v>
      </c>
      <c r="B1650" s="177" t="s">
        <v>1253</v>
      </c>
      <c r="C1650" s="177" t="s">
        <v>694</v>
      </c>
      <c r="D1650" s="177">
        <v>1</v>
      </c>
      <c r="E1650" s="177">
        <v>6</v>
      </c>
      <c r="F1650" s="177" t="s">
        <v>295</v>
      </c>
      <c r="G1650" s="177" t="s">
        <v>142</v>
      </c>
      <c r="H1650" s="177" t="s">
        <v>142</v>
      </c>
    </row>
    <row r="1651" spans="1:8" x14ac:dyDescent="0.2">
      <c r="A1651" s="177" t="s">
        <v>193</v>
      </c>
      <c r="B1651" s="177" t="s">
        <v>1253</v>
      </c>
      <c r="C1651" s="177" t="s">
        <v>1285</v>
      </c>
      <c r="D1651" s="177">
        <v>1</v>
      </c>
      <c r="E1651" s="177">
        <v>6</v>
      </c>
      <c r="F1651" s="177" t="s">
        <v>295</v>
      </c>
      <c r="G1651" s="177" t="s">
        <v>142</v>
      </c>
      <c r="H1651" s="177" t="s">
        <v>142</v>
      </c>
    </row>
    <row r="1652" spans="1:8" x14ac:dyDescent="0.2">
      <c r="A1652" s="177" t="s">
        <v>193</v>
      </c>
      <c r="B1652" s="177" t="s">
        <v>1253</v>
      </c>
      <c r="C1652" s="177" t="s">
        <v>1286</v>
      </c>
      <c r="D1652" s="177">
        <v>2</v>
      </c>
      <c r="E1652" s="177">
        <v>6</v>
      </c>
      <c r="F1652" s="177" t="s">
        <v>295</v>
      </c>
      <c r="G1652" s="177" t="s">
        <v>142</v>
      </c>
      <c r="H1652" s="177" t="s">
        <v>142</v>
      </c>
    </row>
    <row r="1653" spans="1:8" x14ac:dyDescent="0.2">
      <c r="A1653" s="177" t="s">
        <v>193</v>
      </c>
      <c r="B1653" s="177" t="s">
        <v>1253</v>
      </c>
      <c r="C1653" s="177" t="s">
        <v>696</v>
      </c>
      <c r="D1653" s="177">
        <v>1</v>
      </c>
      <c r="E1653" s="177">
        <v>6</v>
      </c>
      <c r="F1653" s="177" t="s">
        <v>295</v>
      </c>
      <c r="G1653" s="177" t="s">
        <v>142</v>
      </c>
      <c r="H1653" s="177" t="s">
        <v>142</v>
      </c>
    </row>
    <row r="1654" spans="1:8" x14ac:dyDescent="0.2">
      <c r="A1654" s="177" t="s">
        <v>193</v>
      </c>
      <c r="B1654" s="177" t="s">
        <v>1253</v>
      </c>
      <c r="C1654" s="177" t="s">
        <v>1287</v>
      </c>
      <c r="D1654" s="177">
        <v>2</v>
      </c>
      <c r="E1654" s="177">
        <v>6</v>
      </c>
      <c r="F1654" s="177" t="s">
        <v>295</v>
      </c>
      <c r="G1654" s="177" t="s">
        <v>142</v>
      </c>
      <c r="H1654" s="177" t="s">
        <v>142</v>
      </c>
    </row>
    <row r="1655" spans="1:8" x14ac:dyDescent="0.2">
      <c r="A1655" s="177" t="s">
        <v>193</v>
      </c>
      <c r="B1655" s="177" t="s">
        <v>1253</v>
      </c>
      <c r="C1655" s="177" t="s">
        <v>1288</v>
      </c>
      <c r="D1655" s="177">
        <v>1</v>
      </c>
      <c r="E1655" s="177">
        <v>6</v>
      </c>
      <c r="F1655" s="177" t="s">
        <v>295</v>
      </c>
      <c r="G1655" s="177" t="s">
        <v>142</v>
      </c>
      <c r="H1655" s="177" t="s">
        <v>142</v>
      </c>
    </row>
    <row r="1656" spans="1:8" x14ac:dyDescent="0.2">
      <c r="A1656" s="177" t="s">
        <v>193</v>
      </c>
      <c r="B1656" s="177" t="s">
        <v>1253</v>
      </c>
      <c r="C1656" s="177" t="s">
        <v>1289</v>
      </c>
      <c r="D1656" s="177">
        <v>2</v>
      </c>
      <c r="E1656" s="177">
        <v>6</v>
      </c>
      <c r="F1656" s="177" t="s">
        <v>295</v>
      </c>
      <c r="G1656" s="177" t="s">
        <v>142</v>
      </c>
      <c r="H1656" s="177" t="s">
        <v>142</v>
      </c>
    </row>
    <row r="1657" spans="1:8" x14ac:dyDescent="0.2">
      <c r="A1657" s="177" t="s">
        <v>195</v>
      </c>
      <c r="B1657" s="177" t="s">
        <v>1290</v>
      </c>
      <c r="C1657" s="177" t="s">
        <v>427</v>
      </c>
      <c r="D1657" s="177">
        <v>1</v>
      </c>
      <c r="E1657" s="177">
        <v>5</v>
      </c>
      <c r="F1657" s="177" t="s">
        <v>135</v>
      </c>
      <c r="G1657" s="177" t="s">
        <v>142</v>
      </c>
      <c r="H1657" s="177" t="s">
        <v>142</v>
      </c>
    </row>
    <row r="1658" spans="1:8" x14ac:dyDescent="0.2">
      <c r="A1658" s="177" t="s">
        <v>195</v>
      </c>
      <c r="B1658" s="177" t="s">
        <v>1290</v>
      </c>
      <c r="C1658" s="177" t="s">
        <v>1291</v>
      </c>
      <c r="D1658" s="177">
        <v>2</v>
      </c>
      <c r="E1658" s="177">
        <v>5</v>
      </c>
      <c r="F1658" s="177" t="s">
        <v>135</v>
      </c>
      <c r="G1658" s="177" t="s">
        <v>142</v>
      </c>
      <c r="H1658" s="177" t="s">
        <v>142</v>
      </c>
    </row>
    <row r="1659" spans="1:8" x14ac:dyDescent="0.2">
      <c r="A1659" s="177" t="s">
        <v>195</v>
      </c>
      <c r="B1659" s="177" t="s">
        <v>1290</v>
      </c>
      <c r="C1659" s="177" t="s">
        <v>1292</v>
      </c>
      <c r="D1659" s="177">
        <v>3</v>
      </c>
      <c r="E1659" s="177">
        <v>5</v>
      </c>
      <c r="F1659" s="177" t="s">
        <v>135</v>
      </c>
      <c r="G1659" s="177" t="s">
        <v>142</v>
      </c>
      <c r="H1659" s="177" t="s">
        <v>142</v>
      </c>
    </row>
    <row r="1660" spans="1:8" x14ac:dyDescent="0.2">
      <c r="A1660" s="177" t="s">
        <v>195</v>
      </c>
      <c r="B1660" s="177" t="s">
        <v>1290</v>
      </c>
      <c r="C1660" s="177" t="s">
        <v>1293</v>
      </c>
      <c r="D1660" s="177">
        <v>2</v>
      </c>
      <c r="E1660" s="177">
        <v>5</v>
      </c>
      <c r="F1660" s="177" t="s">
        <v>135</v>
      </c>
      <c r="G1660" s="177" t="s">
        <v>142</v>
      </c>
      <c r="H1660" s="177" t="s">
        <v>142</v>
      </c>
    </row>
    <row r="1661" spans="1:8" x14ac:dyDescent="0.2">
      <c r="A1661" s="177" t="s">
        <v>195</v>
      </c>
      <c r="B1661" s="177" t="s">
        <v>1290</v>
      </c>
      <c r="C1661" s="177" t="s">
        <v>669</v>
      </c>
      <c r="D1661" s="177">
        <v>3</v>
      </c>
      <c r="E1661" s="177">
        <v>5</v>
      </c>
      <c r="F1661" s="177" t="s">
        <v>135</v>
      </c>
      <c r="G1661" s="177" t="s">
        <v>142</v>
      </c>
      <c r="H1661" s="177" t="s">
        <v>142</v>
      </c>
    </row>
    <row r="1662" spans="1:8" x14ac:dyDescent="0.2">
      <c r="A1662" s="177" t="s">
        <v>195</v>
      </c>
      <c r="B1662" s="177" t="s">
        <v>1290</v>
      </c>
      <c r="C1662" s="177" t="s">
        <v>315</v>
      </c>
      <c r="D1662" s="177">
        <v>1</v>
      </c>
      <c r="E1662" s="177">
        <v>5</v>
      </c>
      <c r="F1662" s="177" t="s">
        <v>135</v>
      </c>
      <c r="G1662" s="177" t="s">
        <v>142</v>
      </c>
      <c r="H1662" s="177" t="s">
        <v>142</v>
      </c>
    </row>
    <row r="1663" spans="1:8" x14ac:dyDescent="0.2">
      <c r="A1663" s="177" t="s">
        <v>195</v>
      </c>
      <c r="B1663" s="177" t="s">
        <v>1290</v>
      </c>
      <c r="C1663" s="177" t="s">
        <v>1294</v>
      </c>
      <c r="D1663" s="177">
        <v>2</v>
      </c>
      <c r="E1663" s="177">
        <v>5</v>
      </c>
      <c r="F1663" s="177" t="s">
        <v>135</v>
      </c>
      <c r="G1663" s="177" t="s">
        <v>142</v>
      </c>
      <c r="H1663" s="177" t="s">
        <v>142</v>
      </c>
    </row>
    <row r="1664" spans="1:8" x14ac:dyDescent="0.2">
      <c r="A1664" s="177" t="s">
        <v>195</v>
      </c>
      <c r="B1664" s="177" t="s">
        <v>1290</v>
      </c>
      <c r="C1664" s="177" t="s">
        <v>913</v>
      </c>
      <c r="D1664" s="177">
        <v>1</v>
      </c>
      <c r="E1664" s="177">
        <v>5</v>
      </c>
      <c r="F1664" s="177" t="s">
        <v>135</v>
      </c>
      <c r="G1664" s="177" t="s">
        <v>142</v>
      </c>
      <c r="H1664" s="177" t="s">
        <v>142</v>
      </c>
    </row>
    <row r="1665" spans="1:8" x14ac:dyDescent="0.2">
      <c r="A1665" s="177" t="s">
        <v>195</v>
      </c>
      <c r="B1665" s="177" t="s">
        <v>1290</v>
      </c>
      <c r="C1665" s="177" t="s">
        <v>700</v>
      </c>
      <c r="D1665" s="177">
        <v>3</v>
      </c>
      <c r="E1665" s="177">
        <v>5</v>
      </c>
      <c r="F1665" s="177" t="s">
        <v>135</v>
      </c>
      <c r="G1665" s="177" t="s">
        <v>142</v>
      </c>
      <c r="H1665" s="177" t="s">
        <v>142</v>
      </c>
    </row>
    <row r="1666" spans="1:8" x14ac:dyDescent="0.2">
      <c r="A1666" s="177" t="s">
        <v>195</v>
      </c>
      <c r="B1666" s="177" t="s">
        <v>1290</v>
      </c>
      <c r="C1666" s="177" t="s">
        <v>1295</v>
      </c>
      <c r="D1666" s="177">
        <v>2</v>
      </c>
      <c r="E1666" s="177">
        <v>5</v>
      </c>
      <c r="F1666" s="177" t="s">
        <v>135</v>
      </c>
      <c r="G1666" s="177" t="s">
        <v>142</v>
      </c>
      <c r="H1666" s="177" t="s">
        <v>142</v>
      </c>
    </row>
    <row r="1667" spans="1:8" x14ac:dyDescent="0.2">
      <c r="A1667" s="177" t="s">
        <v>195</v>
      </c>
      <c r="B1667" s="177" t="s">
        <v>1290</v>
      </c>
      <c r="C1667" s="177" t="s">
        <v>1296</v>
      </c>
      <c r="D1667" s="177">
        <v>1</v>
      </c>
      <c r="E1667" s="177">
        <v>5</v>
      </c>
      <c r="F1667" s="177" t="s">
        <v>135</v>
      </c>
      <c r="G1667" s="177" t="s">
        <v>142</v>
      </c>
      <c r="H1667" s="177" t="s">
        <v>142</v>
      </c>
    </row>
    <row r="1668" spans="1:8" x14ac:dyDescent="0.2">
      <c r="A1668" s="177" t="s">
        <v>195</v>
      </c>
      <c r="B1668" s="177" t="s">
        <v>1290</v>
      </c>
      <c r="C1668" s="177" t="s">
        <v>152</v>
      </c>
      <c r="D1668" s="177">
        <v>1</v>
      </c>
      <c r="E1668" s="177">
        <v>5</v>
      </c>
      <c r="F1668" s="177" t="s">
        <v>135</v>
      </c>
      <c r="G1668" s="177" t="s">
        <v>142</v>
      </c>
      <c r="H1668" s="177" t="s">
        <v>142</v>
      </c>
    </row>
    <row r="1669" spans="1:8" x14ac:dyDescent="0.2">
      <c r="A1669" s="177" t="s">
        <v>195</v>
      </c>
      <c r="B1669" s="177" t="s">
        <v>1290</v>
      </c>
      <c r="C1669" s="177" t="s">
        <v>702</v>
      </c>
      <c r="D1669" s="177">
        <v>1</v>
      </c>
      <c r="E1669" s="177">
        <v>5</v>
      </c>
      <c r="F1669" s="177" t="s">
        <v>135</v>
      </c>
      <c r="G1669" s="177" t="s">
        <v>142</v>
      </c>
      <c r="H1669" s="177" t="s">
        <v>142</v>
      </c>
    </row>
    <row r="1670" spans="1:8" x14ac:dyDescent="0.2">
      <c r="A1670" s="177" t="s">
        <v>195</v>
      </c>
      <c r="B1670" s="177" t="s">
        <v>1290</v>
      </c>
      <c r="C1670" s="177" t="s">
        <v>803</v>
      </c>
      <c r="D1670" s="177">
        <v>1</v>
      </c>
      <c r="E1670" s="177">
        <v>5</v>
      </c>
      <c r="F1670" s="177" t="s">
        <v>135</v>
      </c>
      <c r="G1670" s="177" t="s">
        <v>142</v>
      </c>
      <c r="H1670" s="177" t="s">
        <v>142</v>
      </c>
    </row>
    <row r="1671" spans="1:8" x14ac:dyDescent="0.2">
      <c r="A1671" s="177" t="s">
        <v>195</v>
      </c>
      <c r="B1671" s="177" t="s">
        <v>1290</v>
      </c>
      <c r="C1671" s="177" t="s">
        <v>846</v>
      </c>
      <c r="D1671" s="177">
        <v>2</v>
      </c>
      <c r="E1671" s="177">
        <v>5</v>
      </c>
      <c r="F1671" s="177" t="s">
        <v>135</v>
      </c>
      <c r="G1671" s="177" t="s">
        <v>142</v>
      </c>
      <c r="H1671" s="177" t="s">
        <v>142</v>
      </c>
    </row>
    <row r="1672" spans="1:8" x14ac:dyDescent="0.2">
      <c r="A1672" s="177" t="s">
        <v>195</v>
      </c>
      <c r="B1672" s="177" t="s">
        <v>1290</v>
      </c>
      <c r="C1672" s="177" t="s">
        <v>1297</v>
      </c>
      <c r="D1672" s="177">
        <v>3</v>
      </c>
      <c r="E1672" s="177">
        <v>5</v>
      </c>
      <c r="F1672" s="177" t="s">
        <v>135</v>
      </c>
      <c r="G1672" s="177" t="s">
        <v>142</v>
      </c>
      <c r="H1672" s="177" t="s">
        <v>142</v>
      </c>
    </row>
    <row r="1673" spans="1:8" x14ac:dyDescent="0.2">
      <c r="A1673" s="177" t="s">
        <v>195</v>
      </c>
      <c r="B1673" s="177" t="s">
        <v>1290</v>
      </c>
      <c r="C1673" s="177" t="s">
        <v>436</v>
      </c>
      <c r="D1673" s="177">
        <v>2</v>
      </c>
      <c r="E1673" s="177">
        <v>5</v>
      </c>
      <c r="F1673" s="177" t="s">
        <v>135</v>
      </c>
      <c r="G1673" s="177" t="s">
        <v>142</v>
      </c>
      <c r="H1673" s="177" t="s">
        <v>142</v>
      </c>
    </row>
    <row r="1674" spans="1:8" x14ac:dyDescent="0.2">
      <c r="A1674" s="177" t="s">
        <v>195</v>
      </c>
      <c r="B1674" s="177" t="s">
        <v>1290</v>
      </c>
      <c r="C1674" s="177" t="s">
        <v>166</v>
      </c>
      <c r="D1674" s="177">
        <v>1</v>
      </c>
      <c r="E1674" s="177">
        <v>5</v>
      </c>
      <c r="F1674" s="177" t="s">
        <v>135</v>
      </c>
      <c r="G1674" s="177" t="s">
        <v>142</v>
      </c>
      <c r="H1674" s="177" t="s">
        <v>142</v>
      </c>
    </row>
    <row r="1675" spans="1:8" x14ac:dyDescent="0.2">
      <c r="A1675" s="177" t="s">
        <v>195</v>
      </c>
      <c r="B1675" s="177" t="s">
        <v>1290</v>
      </c>
      <c r="C1675" s="177" t="s">
        <v>1298</v>
      </c>
      <c r="D1675" s="177">
        <v>1</v>
      </c>
      <c r="E1675" s="177">
        <v>5</v>
      </c>
      <c r="F1675" s="177" t="s">
        <v>135</v>
      </c>
      <c r="G1675" s="177" t="s">
        <v>142</v>
      </c>
      <c r="H1675" s="177" t="s">
        <v>142</v>
      </c>
    </row>
    <row r="1676" spans="1:8" x14ac:dyDescent="0.2">
      <c r="A1676" s="177" t="s">
        <v>195</v>
      </c>
      <c r="B1676" s="177" t="s">
        <v>1290</v>
      </c>
      <c r="C1676" s="177" t="s">
        <v>1299</v>
      </c>
      <c r="D1676" s="177">
        <v>1</v>
      </c>
      <c r="E1676" s="177">
        <v>5</v>
      </c>
      <c r="F1676" s="177" t="s">
        <v>135</v>
      </c>
      <c r="G1676" s="177" t="s">
        <v>142</v>
      </c>
      <c r="H1676" s="177" t="s">
        <v>142</v>
      </c>
    </row>
    <row r="1677" spans="1:8" x14ac:dyDescent="0.2">
      <c r="A1677" s="177" t="s">
        <v>195</v>
      </c>
      <c r="B1677" s="177" t="s">
        <v>1290</v>
      </c>
      <c r="C1677" s="177" t="s">
        <v>441</v>
      </c>
      <c r="D1677" s="177">
        <v>2</v>
      </c>
      <c r="E1677" s="177">
        <v>5</v>
      </c>
      <c r="F1677" s="177" t="s">
        <v>135</v>
      </c>
      <c r="G1677" s="177" t="s">
        <v>142</v>
      </c>
      <c r="H1677" s="177" t="s">
        <v>142</v>
      </c>
    </row>
    <row r="1678" spans="1:8" x14ac:dyDescent="0.2">
      <c r="A1678" s="177" t="s">
        <v>195</v>
      </c>
      <c r="B1678" s="177" t="s">
        <v>1290</v>
      </c>
      <c r="C1678" s="177" t="s">
        <v>1127</v>
      </c>
      <c r="D1678" s="177">
        <v>1</v>
      </c>
      <c r="E1678" s="177">
        <v>5</v>
      </c>
      <c r="F1678" s="177" t="s">
        <v>135</v>
      </c>
      <c r="G1678" s="177" t="s">
        <v>142</v>
      </c>
      <c r="H1678" s="177" t="s">
        <v>142</v>
      </c>
    </row>
    <row r="1679" spans="1:8" x14ac:dyDescent="0.2">
      <c r="A1679" s="177" t="s">
        <v>195</v>
      </c>
      <c r="B1679" s="177" t="s">
        <v>1290</v>
      </c>
      <c r="C1679" s="177" t="s">
        <v>1300</v>
      </c>
      <c r="D1679" s="177">
        <v>2</v>
      </c>
      <c r="E1679" s="177">
        <v>5</v>
      </c>
      <c r="F1679" s="177" t="s">
        <v>135</v>
      </c>
      <c r="G1679" s="177" t="s">
        <v>142</v>
      </c>
      <c r="H1679" s="177" t="s">
        <v>142</v>
      </c>
    </row>
    <row r="1680" spans="1:8" x14ac:dyDescent="0.2">
      <c r="A1680" s="177" t="s">
        <v>195</v>
      </c>
      <c r="B1680" s="177" t="s">
        <v>1290</v>
      </c>
      <c r="C1680" s="177" t="s">
        <v>578</v>
      </c>
      <c r="D1680" s="177">
        <v>2</v>
      </c>
      <c r="E1680" s="177">
        <v>5</v>
      </c>
      <c r="F1680" s="177" t="s">
        <v>135</v>
      </c>
      <c r="G1680" s="177" t="s">
        <v>142</v>
      </c>
      <c r="H1680" s="177" t="s">
        <v>142</v>
      </c>
    </row>
    <row r="1681" spans="1:8" x14ac:dyDescent="0.2">
      <c r="A1681" s="177" t="s">
        <v>195</v>
      </c>
      <c r="B1681" s="177" t="s">
        <v>1290</v>
      </c>
      <c r="C1681" s="177" t="s">
        <v>1301</v>
      </c>
      <c r="D1681" s="177">
        <v>2</v>
      </c>
      <c r="E1681" s="177">
        <v>5</v>
      </c>
      <c r="F1681" s="177" t="s">
        <v>135</v>
      </c>
      <c r="G1681" s="177" t="s">
        <v>142</v>
      </c>
      <c r="H1681" s="177" t="s">
        <v>142</v>
      </c>
    </row>
    <row r="1682" spans="1:8" x14ac:dyDescent="0.2">
      <c r="A1682" s="177" t="s">
        <v>195</v>
      </c>
      <c r="B1682" s="177" t="s">
        <v>1290</v>
      </c>
      <c r="C1682" s="177" t="s">
        <v>1302</v>
      </c>
      <c r="D1682" s="177">
        <v>1</v>
      </c>
      <c r="E1682" s="177">
        <v>5</v>
      </c>
      <c r="F1682" s="177" t="s">
        <v>135</v>
      </c>
      <c r="G1682" s="177" t="s">
        <v>142</v>
      </c>
      <c r="H1682" s="177" t="s">
        <v>142</v>
      </c>
    </row>
    <row r="1683" spans="1:8" x14ac:dyDescent="0.2">
      <c r="A1683" s="177" t="s">
        <v>195</v>
      </c>
      <c r="B1683" s="177" t="s">
        <v>1290</v>
      </c>
      <c r="C1683" s="177" t="s">
        <v>581</v>
      </c>
      <c r="D1683" s="177">
        <v>1</v>
      </c>
      <c r="E1683" s="177">
        <v>5</v>
      </c>
      <c r="F1683" s="177" t="s">
        <v>135</v>
      </c>
      <c r="G1683" s="177" t="s">
        <v>142</v>
      </c>
      <c r="H1683" s="177" t="s">
        <v>142</v>
      </c>
    </row>
    <row r="1684" spans="1:8" x14ac:dyDescent="0.2">
      <c r="A1684" s="177" t="s">
        <v>195</v>
      </c>
      <c r="B1684" s="177" t="s">
        <v>1290</v>
      </c>
      <c r="C1684" s="177" t="s">
        <v>445</v>
      </c>
      <c r="D1684" s="177">
        <v>1</v>
      </c>
      <c r="E1684" s="177">
        <v>5</v>
      </c>
      <c r="F1684" s="177" t="s">
        <v>135</v>
      </c>
      <c r="G1684" s="177" t="s">
        <v>142</v>
      </c>
      <c r="H1684" s="177" t="s">
        <v>142</v>
      </c>
    </row>
    <row r="1685" spans="1:8" x14ac:dyDescent="0.2">
      <c r="A1685" s="177" t="s">
        <v>195</v>
      </c>
      <c r="B1685" s="177" t="s">
        <v>1290</v>
      </c>
      <c r="C1685" s="177" t="s">
        <v>1303</v>
      </c>
      <c r="D1685" s="177">
        <v>2</v>
      </c>
      <c r="E1685" s="177">
        <v>5</v>
      </c>
      <c r="F1685" s="177" t="s">
        <v>135</v>
      </c>
      <c r="G1685" s="177" t="s">
        <v>142</v>
      </c>
      <c r="H1685" s="177" t="s">
        <v>142</v>
      </c>
    </row>
    <row r="1686" spans="1:8" x14ac:dyDescent="0.2">
      <c r="A1686" s="177" t="s">
        <v>195</v>
      </c>
      <c r="B1686" s="177" t="s">
        <v>1290</v>
      </c>
      <c r="C1686" s="177" t="s">
        <v>1129</v>
      </c>
      <c r="D1686" s="177">
        <v>1</v>
      </c>
      <c r="E1686" s="177">
        <v>5</v>
      </c>
      <c r="F1686" s="177" t="s">
        <v>135</v>
      </c>
      <c r="G1686" s="177" t="s">
        <v>142</v>
      </c>
      <c r="H1686" s="177" t="s">
        <v>142</v>
      </c>
    </row>
    <row r="1687" spans="1:8" x14ac:dyDescent="0.2">
      <c r="A1687" s="177" t="s">
        <v>195</v>
      </c>
      <c r="B1687" s="177" t="s">
        <v>1290</v>
      </c>
      <c r="C1687" s="177" t="s">
        <v>198</v>
      </c>
      <c r="D1687" s="177">
        <v>1</v>
      </c>
      <c r="E1687" s="177">
        <v>5</v>
      </c>
      <c r="F1687" s="177" t="s">
        <v>135</v>
      </c>
      <c r="G1687" s="177" t="s">
        <v>142</v>
      </c>
      <c r="H1687" s="177" t="s">
        <v>142</v>
      </c>
    </row>
    <row r="1688" spans="1:8" x14ac:dyDescent="0.2">
      <c r="A1688" s="177" t="s">
        <v>195</v>
      </c>
      <c r="B1688" s="177" t="s">
        <v>1290</v>
      </c>
      <c r="C1688" s="177" t="s">
        <v>1304</v>
      </c>
      <c r="D1688" s="177">
        <v>1</v>
      </c>
      <c r="E1688" s="177">
        <v>5</v>
      </c>
      <c r="F1688" s="177" t="s">
        <v>135</v>
      </c>
      <c r="G1688" s="177" t="s">
        <v>142</v>
      </c>
      <c r="H1688" s="177" t="s">
        <v>142</v>
      </c>
    </row>
    <row r="1689" spans="1:8" x14ac:dyDescent="0.2">
      <c r="A1689" s="177" t="s">
        <v>195</v>
      </c>
      <c r="B1689" s="177" t="s">
        <v>1290</v>
      </c>
      <c r="C1689" s="177" t="s">
        <v>1305</v>
      </c>
      <c r="D1689" s="177">
        <v>1</v>
      </c>
      <c r="E1689" s="177">
        <v>5</v>
      </c>
      <c r="F1689" s="177" t="s">
        <v>135</v>
      </c>
      <c r="G1689" s="177" t="s">
        <v>142</v>
      </c>
      <c r="H1689" s="177" t="s">
        <v>142</v>
      </c>
    </row>
    <row r="1690" spans="1:8" x14ac:dyDescent="0.2">
      <c r="A1690" s="177" t="s">
        <v>195</v>
      </c>
      <c r="B1690" s="177" t="s">
        <v>1290</v>
      </c>
      <c r="C1690" s="177" t="s">
        <v>1306</v>
      </c>
      <c r="D1690" s="177">
        <v>1</v>
      </c>
      <c r="E1690" s="177">
        <v>5</v>
      </c>
      <c r="F1690" s="177" t="s">
        <v>135</v>
      </c>
      <c r="G1690" s="177" t="s">
        <v>142</v>
      </c>
      <c r="H1690" s="177" t="s">
        <v>142</v>
      </c>
    </row>
    <row r="1691" spans="1:8" x14ac:dyDescent="0.2">
      <c r="A1691" s="177" t="s">
        <v>195</v>
      </c>
      <c r="B1691" s="177" t="s">
        <v>1290</v>
      </c>
      <c r="C1691" s="177" t="s">
        <v>1307</v>
      </c>
      <c r="D1691" s="177">
        <v>3</v>
      </c>
      <c r="E1691" s="177">
        <v>5</v>
      </c>
      <c r="F1691" s="177" t="s">
        <v>135</v>
      </c>
      <c r="G1691" s="177" t="s">
        <v>142</v>
      </c>
      <c r="H1691" s="177" t="s">
        <v>142</v>
      </c>
    </row>
    <row r="1692" spans="1:8" x14ac:dyDescent="0.2">
      <c r="A1692" s="177" t="s">
        <v>195</v>
      </c>
      <c r="B1692" s="177" t="s">
        <v>1290</v>
      </c>
      <c r="C1692" s="177" t="s">
        <v>450</v>
      </c>
      <c r="D1692" s="177">
        <v>3</v>
      </c>
      <c r="E1692" s="177">
        <v>5</v>
      </c>
      <c r="F1692" s="177" t="s">
        <v>135</v>
      </c>
      <c r="G1692" s="177" t="s">
        <v>142</v>
      </c>
      <c r="H1692" s="177" t="s">
        <v>142</v>
      </c>
    </row>
    <row r="1693" spans="1:8" x14ac:dyDescent="0.2">
      <c r="A1693" s="177" t="s">
        <v>195</v>
      </c>
      <c r="B1693" s="177" t="s">
        <v>1290</v>
      </c>
      <c r="C1693" s="177" t="s">
        <v>1308</v>
      </c>
      <c r="D1693" s="177">
        <v>1</v>
      </c>
      <c r="E1693" s="177">
        <v>5</v>
      </c>
      <c r="F1693" s="177" t="s">
        <v>135</v>
      </c>
      <c r="G1693" s="177" t="s">
        <v>142</v>
      </c>
      <c r="H1693" s="177" t="s">
        <v>142</v>
      </c>
    </row>
    <row r="1694" spans="1:8" x14ac:dyDescent="0.2">
      <c r="A1694" s="177" t="s">
        <v>195</v>
      </c>
      <c r="B1694" s="177" t="s">
        <v>1290</v>
      </c>
      <c r="C1694" s="177" t="s">
        <v>332</v>
      </c>
      <c r="D1694" s="177">
        <v>3</v>
      </c>
      <c r="E1694" s="177">
        <v>5</v>
      </c>
      <c r="F1694" s="177" t="s">
        <v>135</v>
      </c>
      <c r="G1694" s="177" t="s">
        <v>142</v>
      </c>
      <c r="H1694" s="177" t="s">
        <v>142</v>
      </c>
    </row>
    <row r="1695" spans="1:8" x14ac:dyDescent="0.2">
      <c r="A1695" s="177" t="s">
        <v>195</v>
      </c>
      <c r="B1695" s="177" t="s">
        <v>1290</v>
      </c>
      <c r="C1695" s="177" t="s">
        <v>860</v>
      </c>
      <c r="D1695" s="177">
        <v>1</v>
      </c>
      <c r="E1695" s="177">
        <v>5</v>
      </c>
      <c r="F1695" s="177" t="s">
        <v>135</v>
      </c>
      <c r="G1695" s="177" t="s">
        <v>142</v>
      </c>
      <c r="H1695" s="177" t="s">
        <v>142</v>
      </c>
    </row>
    <row r="1696" spans="1:8" x14ac:dyDescent="0.2">
      <c r="A1696" s="177" t="s">
        <v>195</v>
      </c>
      <c r="B1696" s="177" t="s">
        <v>1290</v>
      </c>
      <c r="C1696" s="177" t="s">
        <v>599</v>
      </c>
      <c r="D1696" s="177">
        <v>2</v>
      </c>
      <c r="E1696" s="177">
        <v>5</v>
      </c>
      <c r="F1696" s="177" t="s">
        <v>135</v>
      </c>
      <c r="G1696" s="177" t="s">
        <v>142</v>
      </c>
      <c r="H1696" s="177" t="s">
        <v>142</v>
      </c>
    </row>
    <row r="1697" spans="1:8" x14ac:dyDescent="0.2">
      <c r="A1697" s="177" t="s">
        <v>195</v>
      </c>
      <c r="B1697" s="177" t="s">
        <v>1290</v>
      </c>
      <c r="C1697" s="177" t="s">
        <v>515</v>
      </c>
      <c r="D1697" s="177">
        <v>1</v>
      </c>
      <c r="E1697" s="177">
        <v>5</v>
      </c>
      <c r="F1697" s="177" t="s">
        <v>135</v>
      </c>
      <c r="G1697" s="177" t="s">
        <v>142</v>
      </c>
      <c r="H1697" s="177" t="s">
        <v>142</v>
      </c>
    </row>
    <row r="1698" spans="1:8" x14ac:dyDescent="0.2">
      <c r="A1698" s="177" t="s">
        <v>195</v>
      </c>
      <c r="B1698" s="177" t="s">
        <v>1290</v>
      </c>
      <c r="C1698" s="177" t="s">
        <v>934</v>
      </c>
      <c r="D1698" s="177">
        <v>1</v>
      </c>
      <c r="E1698" s="177">
        <v>5</v>
      </c>
      <c r="F1698" s="177" t="s">
        <v>135</v>
      </c>
      <c r="G1698" s="177" t="s">
        <v>142</v>
      </c>
      <c r="H1698" s="177" t="s">
        <v>142</v>
      </c>
    </row>
    <row r="1699" spans="1:8" x14ac:dyDescent="0.2">
      <c r="A1699" s="177" t="s">
        <v>195</v>
      </c>
      <c r="B1699" s="177" t="s">
        <v>1290</v>
      </c>
      <c r="C1699" s="177" t="s">
        <v>1309</v>
      </c>
      <c r="D1699" s="177">
        <v>1</v>
      </c>
      <c r="E1699" s="177">
        <v>5</v>
      </c>
      <c r="F1699" s="177" t="s">
        <v>135</v>
      </c>
      <c r="G1699" s="177" t="s">
        <v>142</v>
      </c>
      <c r="H1699" s="177" t="s">
        <v>142</v>
      </c>
    </row>
    <row r="1700" spans="1:8" x14ac:dyDescent="0.2">
      <c r="A1700" s="177" t="s">
        <v>195</v>
      </c>
      <c r="B1700" s="177" t="s">
        <v>1290</v>
      </c>
      <c r="C1700" s="177" t="s">
        <v>1310</v>
      </c>
      <c r="D1700" s="177">
        <v>1</v>
      </c>
      <c r="E1700" s="177">
        <v>5</v>
      </c>
      <c r="F1700" s="177" t="s">
        <v>135</v>
      </c>
      <c r="G1700" s="177" t="s">
        <v>142</v>
      </c>
      <c r="H1700" s="177" t="s">
        <v>142</v>
      </c>
    </row>
    <row r="1701" spans="1:8" x14ac:dyDescent="0.2">
      <c r="A1701" s="177" t="s">
        <v>195</v>
      </c>
      <c r="B1701" s="177" t="s">
        <v>1290</v>
      </c>
      <c r="C1701" s="177" t="s">
        <v>1228</v>
      </c>
      <c r="D1701" s="177">
        <v>3</v>
      </c>
      <c r="E1701" s="177">
        <v>5</v>
      </c>
      <c r="F1701" s="177" t="s">
        <v>135</v>
      </c>
      <c r="G1701" s="177" t="s">
        <v>142</v>
      </c>
      <c r="H1701" s="177" t="s">
        <v>142</v>
      </c>
    </row>
    <row r="1702" spans="1:8" x14ac:dyDescent="0.2">
      <c r="A1702" s="177" t="s">
        <v>195</v>
      </c>
      <c r="B1702" s="177" t="s">
        <v>1290</v>
      </c>
      <c r="C1702" s="177" t="s">
        <v>1311</v>
      </c>
      <c r="D1702" s="177">
        <v>3</v>
      </c>
      <c r="E1702" s="177">
        <v>5</v>
      </c>
      <c r="F1702" s="177" t="s">
        <v>135</v>
      </c>
      <c r="G1702" s="177" t="s">
        <v>142</v>
      </c>
      <c r="H1702" s="177" t="s">
        <v>142</v>
      </c>
    </row>
    <row r="1703" spans="1:8" x14ac:dyDescent="0.2">
      <c r="A1703" s="177" t="s">
        <v>195</v>
      </c>
      <c r="B1703" s="177" t="s">
        <v>1290</v>
      </c>
      <c r="C1703" s="177" t="s">
        <v>335</v>
      </c>
      <c r="D1703" s="177">
        <v>2</v>
      </c>
      <c r="E1703" s="177">
        <v>5</v>
      </c>
      <c r="F1703" s="177" t="s">
        <v>135</v>
      </c>
      <c r="G1703" s="177" t="s">
        <v>142</v>
      </c>
      <c r="H1703" s="177" t="s">
        <v>142</v>
      </c>
    </row>
    <row r="1704" spans="1:8" x14ac:dyDescent="0.2">
      <c r="A1704" s="177" t="s">
        <v>195</v>
      </c>
      <c r="B1704" s="177" t="s">
        <v>1290</v>
      </c>
      <c r="C1704" s="177" t="s">
        <v>212</v>
      </c>
      <c r="D1704" s="177">
        <v>1</v>
      </c>
      <c r="E1704" s="177">
        <v>5</v>
      </c>
      <c r="F1704" s="177" t="s">
        <v>135</v>
      </c>
      <c r="G1704" s="177" t="s">
        <v>142</v>
      </c>
      <c r="H1704" s="177" t="s">
        <v>142</v>
      </c>
    </row>
    <row r="1705" spans="1:8" x14ac:dyDescent="0.2">
      <c r="A1705" s="177" t="s">
        <v>195</v>
      </c>
      <c r="B1705" s="177" t="s">
        <v>1290</v>
      </c>
      <c r="C1705" s="177" t="s">
        <v>338</v>
      </c>
      <c r="D1705" s="177">
        <v>1</v>
      </c>
      <c r="E1705" s="177">
        <v>5</v>
      </c>
      <c r="F1705" s="177" t="s">
        <v>135</v>
      </c>
      <c r="G1705" s="177" t="s">
        <v>142</v>
      </c>
      <c r="H1705" s="177" t="s">
        <v>142</v>
      </c>
    </row>
    <row r="1706" spans="1:8" x14ac:dyDescent="0.2">
      <c r="A1706" s="177" t="s">
        <v>195</v>
      </c>
      <c r="B1706" s="177" t="s">
        <v>1290</v>
      </c>
      <c r="C1706" s="177" t="s">
        <v>1312</v>
      </c>
      <c r="D1706" s="177">
        <v>1</v>
      </c>
      <c r="E1706" s="177">
        <v>5</v>
      </c>
      <c r="F1706" s="177" t="s">
        <v>135</v>
      </c>
      <c r="G1706" s="177" t="s">
        <v>142</v>
      </c>
      <c r="H1706" s="177" t="s">
        <v>142</v>
      </c>
    </row>
    <row r="1707" spans="1:8" x14ac:dyDescent="0.2">
      <c r="A1707" s="177" t="s">
        <v>195</v>
      </c>
      <c r="B1707" s="177" t="s">
        <v>1290</v>
      </c>
      <c r="C1707" s="177" t="s">
        <v>1313</v>
      </c>
      <c r="D1707" s="177">
        <v>2</v>
      </c>
      <c r="E1707" s="177">
        <v>5</v>
      </c>
      <c r="F1707" s="177" t="s">
        <v>135</v>
      </c>
      <c r="G1707" s="177" t="s">
        <v>142</v>
      </c>
      <c r="H1707" s="177" t="s">
        <v>142</v>
      </c>
    </row>
    <row r="1708" spans="1:8" x14ac:dyDescent="0.2">
      <c r="A1708" s="177" t="s">
        <v>195</v>
      </c>
      <c r="B1708" s="177" t="s">
        <v>1290</v>
      </c>
      <c r="C1708" s="177" t="s">
        <v>1314</v>
      </c>
      <c r="D1708" s="177">
        <v>2</v>
      </c>
      <c r="E1708" s="177">
        <v>5</v>
      </c>
      <c r="F1708" s="177" t="s">
        <v>135</v>
      </c>
      <c r="G1708" s="177" t="s">
        <v>142</v>
      </c>
      <c r="H1708" s="177" t="s">
        <v>142</v>
      </c>
    </row>
    <row r="1709" spans="1:8" x14ac:dyDescent="0.2">
      <c r="A1709" s="177" t="s">
        <v>195</v>
      </c>
      <c r="B1709" s="177" t="s">
        <v>1290</v>
      </c>
      <c r="C1709" s="177" t="s">
        <v>1315</v>
      </c>
      <c r="D1709" s="177">
        <v>2</v>
      </c>
      <c r="E1709" s="177">
        <v>5</v>
      </c>
      <c r="F1709" s="177" t="s">
        <v>135</v>
      </c>
      <c r="G1709" s="177" t="s">
        <v>142</v>
      </c>
      <c r="H1709" s="177" t="s">
        <v>142</v>
      </c>
    </row>
    <row r="1710" spans="1:8" x14ac:dyDescent="0.2">
      <c r="A1710" s="177" t="s">
        <v>195</v>
      </c>
      <c r="B1710" s="177" t="s">
        <v>1290</v>
      </c>
      <c r="C1710" s="177" t="s">
        <v>723</v>
      </c>
      <c r="D1710" s="177">
        <v>1</v>
      </c>
      <c r="E1710" s="177">
        <v>5</v>
      </c>
      <c r="F1710" s="177" t="s">
        <v>135</v>
      </c>
      <c r="G1710" s="177" t="s">
        <v>142</v>
      </c>
      <c r="H1710" s="177" t="s">
        <v>142</v>
      </c>
    </row>
    <row r="1711" spans="1:8" x14ac:dyDescent="0.2">
      <c r="A1711" s="177" t="s">
        <v>195</v>
      </c>
      <c r="B1711" s="177" t="s">
        <v>1290</v>
      </c>
      <c r="C1711" s="177" t="s">
        <v>1316</v>
      </c>
      <c r="D1711" s="177">
        <v>1</v>
      </c>
      <c r="E1711" s="177">
        <v>5</v>
      </c>
      <c r="F1711" s="177" t="s">
        <v>135</v>
      </c>
      <c r="G1711" s="177" t="s">
        <v>142</v>
      </c>
      <c r="H1711" s="177" t="s">
        <v>142</v>
      </c>
    </row>
    <row r="1712" spans="1:8" x14ac:dyDescent="0.2">
      <c r="A1712" s="177" t="s">
        <v>195</v>
      </c>
      <c r="B1712" s="177" t="s">
        <v>1290</v>
      </c>
      <c r="C1712" s="177" t="s">
        <v>340</v>
      </c>
      <c r="D1712" s="177">
        <v>3</v>
      </c>
      <c r="E1712" s="177">
        <v>5</v>
      </c>
      <c r="F1712" s="177" t="s">
        <v>135</v>
      </c>
      <c r="G1712" s="177" t="s">
        <v>142</v>
      </c>
      <c r="H1712" s="177" t="s">
        <v>142</v>
      </c>
    </row>
    <row r="1713" spans="1:8" x14ac:dyDescent="0.2">
      <c r="A1713" s="177" t="s">
        <v>195</v>
      </c>
      <c r="B1713" s="177" t="s">
        <v>1290</v>
      </c>
      <c r="C1713" s="177" t="s">
        <v>342</v>
      </c>
      <c r="D1713" s="177">
        <v>3</v>
      </c>
      <c r="E1713" s="177">
        <v>5</v>
      </c>
      <c r="F1713" s="177" t="s">
        <v>135</v>
      </c>
      <c r="G1713" s="177" t="s">
        <v>142</v>
      </c>
      <c r="H1713" s="177" t="s">
        <v>142</v>
      </c>
    </row>
    <row r="1714" spans="1:8" x14ac:dyDescent="0.2">
      <c r="A1714" s="177" t="s">
        <v>195</v>
      </c>
      <c r="B1714" s="177" t="s">
        <v>1290</v>
      </c>
      <c r="C1714" s="177" t="s">
        <v>1317</v>
      </c>
      <c r="D1714" s="177">
        <v>3</v>
      </c>
      <c r="E1714" s="177">
        <v>5</v>
      </c>
      <c r="F1714" s="177" t="s">
        <v>135</v>
      </c>
      <c r="G1714" s="177" t="s">
        <v>142</v>
      </c>
      <c r="H1714" s="177" t="s">
        <v>142</v>
      </c>
    </row>
    <row r="1715" spans="1:8" x14ac:dyDescent="0.2">
      <c r="A1715" s="177" t="s">
        <v>195</v>
      </c>
      <c r="B1715" s="177" t="s">
        <v>1290</v>
      </c>
      <c r="C1715" s="177" t="s">
        <v>228</v>
      </c>
      <c r="D1715" s="177">
        <v>1</v>
      </c>
      <c r="E1715" s="177">
        <v>5</v>
      </c>
      <c r="F1715" s="177" t="s">
        <v>135</v>
      </c>
      <c r="G1715" s="177" t="s">
        <v>142</v>
      </c>
      <c r="H1715" s="177" t="s">
        <v>142</v>
      </c>
    </row>
    <row r="1716" spans="1:8" x14ac:dyDescent="0.2">
      <c r="A1716" s="177" t="s">
        <v>195</v>
      </c>
      <c r="B1716" s="177" t="s">
        <v>1290</v>
      </c>
      <c r="C1716" s="177" t="s">
        <v>872</v>
      </c>
      <c r="D1716" s="177">
        <v>3</v>
      </c>
      <c r="E1716" s="177">
        <v>5</v>
      </c>
      <c r="F1716" s="177" t="s">
        <v>135</v>
      </c>
      <c r="G1716" s="177" t="s">
        <v>142</v>
      </c>
      <c r="H1716" s="177" t="s">
        <v>142</v>
      </c>
    </row>
    <row r="1717" spans="1:8" x14ac:dyDescent="0.2">
      <c r="A1717" s="177" t="s">
        <v>195</v>
      </c>
      <c r="B1717" s="177" t="s">
        <v>1290</v>
      </c>
      <c r="C1717" s="177" t="s">
        <v>1318</v>
      </c>
      <c r="D1717" s="177">
        <v>2</v>
      </c>
      <c r="E1717" s="177">
        <v>5</v>
      </c>
      <c r="F1717" s="177" t="s">
        <v>135</v>
      </c>
      <c r="G1717" s="177" t="s">
        <v>142</v>
      </c>
      <c r="H1717" s="177" t="s">
        <v>142</v>
      </c>
    </row>
    <row r="1718" spans="1:8" x14ac:dyDescent="0.2">
      <c r="A1718" s="177" t="s">
        <v>195</v>
      </c>
      <c r="B1718" s="177" t="s">
        <v>1290</v>
      </c>
      <c r="C1718" s="177" t="s">
        <v>1319</v>
      </c>
      <c r="D1718" s="177">
        <v>2</v>
      </c>
      <c r="E1718" s="177">
        <v>5</v>
      </c>
      <c r="F1718" s="177" t="s">
        <v>135</v>
      </c>
      <c r="G1718" s="177" t="s">
        <v>142</v>
      </c>
      <c r="H1718" s="177" t="s">
        <v>142</v>
      </c>
    </row>
    <row r="1719" spans="1:8" x14ac:dyDescent="0.2">
      <c r="A1719" s="177" t="s">
        <v>195</v>
      </c>
      <c r="B1719" s="177" t="s">
        <v>1290</v>
      </c>
      <c r="C1719" s="177" t="s">
        <v>1320</v>
      </c>
      <c r="D1719" s="177">
        <v>1</v>
      </c>
      <c r="E1719" s="177">
        <v>5</v>
      </c>
      <c r="F1719" s="177" t="s">
        <v>135</v>
      </c>
      <c r="G1719" s="177" t="s">
        <v>142</v>
      </c>
      <c r="H1719" s="177" t="s">
        <v>142</v>
      </c>
    </row>
    <row r="1720" spans="1:8" x14ac:dyDescent="0.2">
      <c r="A1720" s="177" t="s">
        <v>195</v>
      </c>
      <c r="B1720" s="177" t="s">
        <v>1290</v>
      </c>
      <c r="C1720" s="177" t="s">
        <v>876</v>
      </c>
      <c r="D1720" s="177">
        <v>1</v>
      </c>
      <c r="E1720" s="177">
        <v>5</v>
      </c>
      <c r="F1720" s="177" t="s">
        <v>135</v>
      </c>
      <c r="G1720" s="177" t="s">
        <v>142</v>
      </c>
      <c r="H1720" s="177" t="s">
        <v>142</v>
      </c>
    </row>
    <row r="1721" spans="1:8" x14ac:dyDescent="0.2">
      <c r="A1721" s="177" t="s">
        <v>195</v>
      </c>
      <c r="B1721" s="177" t="s">
        <v>1290</v>
      </c>
      <c r="C1721" s="177" t="s">
        <v>1321</v>
      </c>
      <c r="D1721" s="177">
        <v>1</v>
      </c>
      <c r="E1721" s="177">
        <v>5</v>
      </c>
      <c r="F1721" s="177" t="s">
        <v>135</v>
      </c>
      <c r="G1721" s="177" t="s">
        <v>142</v>
      </c>
      <c r="H1721" s="177" t="s">
        <v>142</v>
      </c>
    </row>
    <row r="1722" spans="1:8" x14ac:dyDescent="0.2">
      <c r="A1722" s="177" t="s">
        <v>195</v>
      </c>
      <c r="B1722" s="177" t="s">
        <v>1290</v>
      </c>
      <c r="C1722" s="177" t="s">
        <v>1322</v>
      </c>
      <c r="D1722" s="177">
        <v>1</v>
      </c>
      <c r="E1722" s="177">
        <v>5</v>
      </c>
      <c r="F1722" s="177" t="s">
        <v>135</v>
      </c>
      <c r="G1722" s="177" t="s">
        <v>142</v>
      </c>
      <c r="H1722" s="177" t="s">
        <v>142</v>
      </c>
    </row>
    <row r="1723" spans="1:8" x14ac:dyDescent="0.2">
      <c r="A1723" s="177" t="s">
        <v>195</v>
      </c>
      <c r="B1723" s="177" t="s">
        <v>1290</v>
      </c>
      <c r="C1723" s="177" t="s">
        <v>883</v>
      </c>
      <c r="D1723" s="177">
        <v>1</v>
      </c>
      <c r="E1723" s="177">
        <v>5</v>
      </c>
      <c r="F1723" s="177" t="s">
        <v>135</v>
      </c>
      <c r="G1723" s="177" t="s">
        <v>142</v>
      </c>
      <c r="H1723" s="177" t="s">
        <v>142</v>
      </c>
    </row>
    <row r="1724" spans="1:8" x14ac:dyDescent="0.2">
      <c r="A1724" s="177" t="s">
        <v>195</v>
      </c>
      <c r="B1724" s="177" t="s">
        <v>1290</v>
      </c>
      <c r="C1724" s="177" t="s">
        <v>1323</v>
      </c>
      <c r="D1724" s="177">
        <v>2</v>
      </c>
      <c r="E1724" s="177">
        <v>5</v>
      </c>
      <c r="F1724" s="177" t="s">
        <v>135</v>
      </c>
      <c r="G1724" s="177" t="s">
        <v>142</v>
      </c>
      <c r="H1724" s="177" t="s">
        <v>142</v>
      </c>
    </row>
    <row r="1725" spans="1:8" x14ac:dyDescent="0.2">
      <c r="A1725" s="177" t="s">
        <v>195</v>
      </c>
      <c r="B1725" s="177" t="s">
        <v>1290</v>
      </c>
      <c r="C1725" s="177" t="s">
        <v>1240</v>
      </c>
      <c r="D1725" s="177">
        <v>1</v>
      </c>
      <c r="E1725" s="177">
        <v>5</v>
      </c>
      <c r="F1725" s="177" t="s">
        <v>135</v>
      </c>
      <c r="G1725" s="177" t="s">
        <v>142</v>
      </c>
      <c r="H1725" s="177" t="s">
        <v>142</v>
      </c>
    </row>
    <row r="1726" spans="1:8" x14ac:dyDescent="0.2">
      <c r="A1726" s="177" t="s">
        <v>195</v>
      </c>
      <c r="B1726" s="177" t="s">
        <v>1290</v>
      </c>
      <c r="C1726" s="177" t="s">
        <v>624</v>
      </c>
      <c r="D1726" s="177">
        <v>1</v>
      </c>
      <c r="E1726" s="177">
        <v>5</v>
      </c>
      <c r="F1726" s="177" t="s">
        <v>135</v>
      </c>
      <c r="G1726" s="177" t="s">
        <v>142</v>
      </c>
      <c r="H1726" s="177" t="s">
        <v>142</v>
      </c>
    </row>
    <row r="1727" spans="1:8" x14ac:dyDescent="0.2">
      <c r="A1727" s="177" t="s">
        <v>195</v>
      </c>
      <c r="B1727" s="177" t="s">
        <v>1290</v>
      </c>
      <c r="C1727" s="177" t="s">
        <v>1241</v>
      </c>
      <c r="D1727" s="177">
        <v>1</v>
      </c>
      <c r="E1727" s="177">
        <v>5</v>
      </c>
      <c r="F1727" s="177" t="s">
        <v>135</v>
      </c>
      <c r="G1727" s="177" t="s">
        <v>142</v>
      </c>
      <c r="H1727" s="177" t="s">
        <v>142</v>
      </c>
    </row>
    <row r="1728" spans="1:8" x14ac:dyDescent="0.2">
      <c r="A1728" s="177" t="s">
        <v>195</v>
      </c>
      <c r="B1728" s="177" t="s">
        <v>1290</v>
      </c>
      <c r="C1728" s="177" t="s">
        <v>351</v>
      </c>
      <c r="D1728" s="177">
        <v>1</v>
      </c>
      <c r="E1728" s="177">
        <v>5</v>
      </c>
      <c r="F1728" s="177" t="s">
        <v>135</v>
      </c>
      <c r="G1728" s="177" t="s">
        <v>142</v>
      </c>
      <c r="H1728" s="177" t="s">
        <v>142</v>
      </c>
    </row>
    <row r="1729" spans="1:8" x14ac:dyDescent="0.2">
      <c r="A1729" s="177" t="s">
        <v>195</v>
      </c>
      <c r="B1729" s="177" t="s">
        <v>1290</v>
      </c>
      <c r="C1729" s="177" t="s">
        <v>1324</v>
      </c>
      <c r="D1729" s="177">
        <v>1</v>
      </c>
      <c r="E1729" s="177">
        <v>5</v>
      </c>
      <c r="F1729" s="177" t="s">
        <v>135</v>
      </c>
      <c r="G1729" s="177" t="s">
        <v>142</v>
      </c>
      <c r="H1729" s="177" t="s">
        <v>142</v>
      </c>
    </row>
    <row r="1730" spans="1:8" x14ac:dyDescent="0.2">
      <c r="A1730" s="177" t="s">
        <v>195</v>
      </c>
      <c r="B1730" s="177" t="s">
        <v>1290</v>
      </c>
      <c r="C1730" s="177" t="s">
        <v>1325</v>
      </c>
      <c r="D1730" s="177">
        <v>1</v>
      </c>
      <c r="E1730" s="177">
        <v>5</v>
      </c>
      <c r="F1730" s="177" t="s">
        <v>135</v>
      </c>
      <c r="G1730" s="177" t="s">
        <v>142</v>
      </c>
      <c r="H1730" s="177" t="s">
        <v>142</v>
      </c>
    </row>
    <row r="1731" spans="1:8" x14ac:dyDescent="0.2">
      <c r="A1731" s="177" t="s">
        <v>195</v>
      </c>
      <c r="B1731" s="177" t="s">
        <v>1290</v>
      </c>
      <c r="C1731" s="177" t="s">
        <v>1161</v>
      </c>
      <c r="D1731" s="177">
        <v>3</v>
      </c>
      <c r="E1731" s="177">
        <v>5</v>
      </c>
      <c r="F1731" s="177" t="s">
        <v>135</v>
      </c>
      <c r="G1731" s="177" t="s">
        <v>142</v>
      </c>
      <c r="H1731" s="177" t="s">
        <v>142</v>
      </c>
    </row>
    <row r="1732" spans="1:8" x14ac:dyDescent="0.2">
      <c r="A1732" s="177" t="s">
        <v>195</v>
      </c>
      <c r="B1732" s="177" t="s">
        <v>1290</v>
      </c>
      <c r="C1732" s="177" t="s">
        <v>356</v>
      </c>
      <c r="D1732" s="177">
        <v>1</v>
      </c>
      <c r="E1732" s="177">
        <v>5</v>
      </c>
      <c r="F1732" s="177" t="s">
        <v>135</v>
      </c>
      <c r="G1732" s="177" t="s">
        <v>142</v>
      </c>
      <c r="H1732" s="177" t="s">
        <v>142</v>
      </c>
    </row>
    <row r="1733" spans="1:8" x14ac:dyDescent="0.2">
      <c r="A1733" s="177" t="s">
        <v>195</v>
      </c>
      <c r="B1733" s="177" t="s">
        <v>1290</v>
      </c>
      <c r="C1733" s="177" t="s">
        <v>1326</v>
      </c>
      <c r="D1733" s="177">
        <v>1</v>
      </c>
      <c r="E1733" s="177">
        <v>5</v>
      </c>
      <c r="F1733" s="177" t="s">
        <v>135</v>
      </c>
      <c r="G1733" s="177" t="s">
        <v>142</v>
      </c>
      <c r="H1733" s="177" t="s">
        <v>142</v>
      </c>
    </row>
    <row r="1734" spans="1:8" x14ac:dyDescent="0.2">
      <c r="A1734" s="177" t="s">
        <v>195</v>
      </c>
      <c r="B1734" s="177" t="s">
        <v>1290</v>
      </c>
      <c r="C1734" s="177" t="s">
        <v>1327</v>
      </c>
      <c r="D1734" s="177">
        <v>1</v>
      </c>
      <c r="E1734" s="177">
        <v>5</v>
      </c>
      <c r="F1734" s="177" t="s">
        <v>135</v>
      </c>
      <c r="G1734" s="177" t="s">
        <v>142</v>
      </c>
      <c r="H1734" s="177" t="s">
        <v>142</v>
      </c>
    </row>
    <row r="1735" spans="1:8" x14ac:dyDescent="0.2">
      <c r="A1735" s="177" t="s">
        <v>195</v>
      </c>
      <c r="B1735" s="177" t="s">
        <v>1290</v>
      </c>
      <c r="C1735" s="177" t="s">
        <v>1328</v>
      </c>
      <c r="D1735" s="177">
        <v>2</v>
      </c>
      <c r="E1735" s="177">
        <v>5</v>
      </c>
      <c r="F1735" s="177" t="s">
        <v>135</v>
      </c>
      <c r="G1735" s="177" t="s">
        <v>142</v>
      </c>
      <c r="H1735" s="177" t="s">
        <v>142</v>
      </c>
    </row>
    <row r="1736" spans="1:8" x14ac:dyDescent="0.2">
      <c r="A1736" s="177" t="s">
        <v>195</v>
      </c>
      <c r="B1736" s="177" t="s">
        <v>1290</v>
      </c>
      <c r="C1736" s="177" t="s">
        <v>892</v>
      </c>
      <c r="D1736" s="177">
        <v>1</v>
      </c>
      <c r="E1736" s="177">
        <v>5</v>
      </c>
      <c r="F1736" s="177" t="s">
        <v>135</v>
      </c>
      <c r="G1736" s="177" t="s">
        <v>142</v>
      </c>
      <c r="H1736" s="177" t="s">
        <v>142</v>
      </c>
    </row>
    <row r="1737" spans="1:8" x14ac:dyDescent="0.2">
      <c r="A1737" s="177" t="s">
        <v>195</v>
      </c>
      <c r="B1737" s="177" t="s">
        <v>1290</v>
      </c>
      <c r="C1737" s="177" t="s">
        <v>894</v>
      </c>
      <c r="D1737" s="177">
        <v>2</v>
      </c>
      <c r="E1737" s="177">
        <v>5</v>
      </c>
      <c r="F1737" s="177" t="s">
        <v>135</v>
      </c>
      <c r="G1737" s="177" t="s">
        <v>142</v>
      </c>
      <c r="H1737" s="177" t="s">
        <v>142</v>
      </c>
    </row>
    <row r="1738" spans="1:8" x14ac:dyDescent="0.2">
      <c r="A1738" s="177" t="s">
        <v>195</v>
      </c>
      <c r="B1738" s="177" t="s">
        <v>1290</v>
      </c>
      <c r="C1738" s="177" t="s">
        <v>895</v>
      </c>
      <c r="D1738" s="177">
        <v>2</v>
      </c>
      <c r="E1738" s="177">
        <v>5</v>
      </c>
      <c r="F1738" s="177" t="s">
        <v>135</v>
      </c>
      <c r="G1738" s="177" t="s">
        <v>142</v>
      </c>
      <c r="H1738" s="177" t="s">
        <v>142</v>
      </c>
    </row>
    <row r="1739" spans="1:8" x14ac:dyDescent="0.2">
      <c r="A1739" s="177" t="s">
        <v>195</v>
      </c>
      <c r="B1739" s="177" t="s">
        <v>1290</v>
      </c>
      <c r="C1739" s="177" t="s">
        <v>833</v>
      </c>
      <c r="D1739" s="177">
        <v>2</v>
      </c>
      <c r="E1739" s="177">
        <v>5</v>
      </c>
      <c r="F1739" s="177" t="s">
        <v>135</v>
      </c>
      <c r="G1739" s="177" t="s">
        <v>142</v>
      </c>
      <c r="H1739" s="177" t="s">
        <v>142</v>
      </c>
    </row>
    <row r="1740" spans="1:8" x14ac:dyDescent="0.2">
      <c r="A1740" s="177" t="s">
        <v>195</v>
      </c>
      <c r="B1740" s="177" t="s">
        <v>1290</v>
      </c>
      <c r="C1740" s="177" t="s">
        <v>898</v>
      </c>
      <c r="D1740" s="177">
        <v>1</v>
      </c>
      <c r="E1740" s="177">
        <v>5</v>
      </c>
      <c r="F1740" s="177" t="s">
        <v>135</v>
      </c>
      <c r="G1740" s="177" t="s">
        <v>142</v>
      </c>
      <c r="H1740" s="177" t="s">
        <v>142</v>
      </c>
    </row>
    <row r="1741" spans="1:8" x14ac:dyDescent="0.2">
      <c r="A1741" s="177" t="s">
        <v>195</v>
      </c>
      <c r="B1741" s="177" t="s">
        <v>1290</v>
      </c>
      <c r="C1741" s="177" t="s">
        <v>1329</v>
      </c>
      <c r="D1741" s="177">
        <v>1</v>
      </c>
      <c r="E1741" s="177">
        <v>5</v>
      </c>
      <c r="F1741" s="177" t="s">
        <v>135</v>
      </c>
      <c r="G1741" s="177" t="s">
        <v>142</v>
      </c>
      <c r="H1741" s="177" t="s">
        <v>142</v>
      </c>
    </row>
    <row r="1742" spans="1:8" x14ac:dyDescent="0.2">
      <c r="A1742" s="177" t="s">
        <v>195</v>
      </c>
      <c r="B1742" s="177" t="s">
        <v>1290</v>
      </c>
      <c r="C1742" s="177" t="s">
        <v>639</v>
      </c>
      <c r="D1742" s="177">
        <v>3</v>
      </c>
      <c r="E1742" s="177">
        <v>5</v>
      </c>
      <c r="F1742" s="177" t="s">
        <v>135</v>
      </c>
      <c r="G1742" s="177" t="s">
        <v>142</v>
      </c>
      <c r="H1742" s="177" t="s">
        <v>142</v>
      </c>
    </row>
    <row r="1743" spans="1:8" x14ac:dyDescent="0.2">
      <c r="A1743" s="177" t="s">
        <v>195</v>
      </c>
      <c r="B1743" s="177" t="s">
        <v>1290</v>
      </c>
      <c r="C1743" s="177" t="s">
        <v>1330</v>
      </c>
      <c r="D1743" s="177">
        <v>1</v>
      </c>
      <c r="E1743" s="177">
        <v>5</v>
      </c>
      <c r="F1743" s="177" t="s">
        <v>135</v>
      </c>
      <c r="G1743" s="177" t="s">
        <v>142</v>
      </c>
      <c r="H1743" s="177" t="s">
        <v>142</v>
      </c>
    </row>
    <row r="1744" spans="1:8" x14ac:dyDescent="0.2">
      <c r="A1744" s="177" t="s">
        <v>195</v>
      </c>
      <c r="B1744" s="177" t="s">
        <v>1290</v>
      </c>
      <c r="C1744" s="177" t="s">
        <v>696</v>
      </c>
      <c r="D1744" s="177">
        <v>2</v>
      </c>
      <c r="E1744" s="177">
        <v>5</v>
      </c>
      <c r="F1744" s="177" t="s">
        <v>135</v>
      </c>
      <c r="G1744" s="177" t="s">
        <v>142</v>
      </c>
      <c r="H1744" s="177" t="s">
        <v>142</v>
      </c>
    </row>
    <row r="1745" spans="1:8" x14ac:dyDescent="0.2">
      <c r="A1745" s="177" t="s">
        <v>195</v>
      </c>
      <c r="B1745" s="177" t="s">
        <v>1290</v>
      </c>
      <c r="C1745" s="177" t="s">
        <v>260</v>
      </c>
      <c r="D1745" s="177">
        <v>1</v>
      </c>
      <c r="E1745" s="177">
        <v>5</v>
      </c>
      <c r="F1745" s="177" t="s">
        <v>135</v>
      </c>
      <c r="G1745" s="177" t="s">
        <v>142</v>
      </c>
      <c r="H1745" s="177" t="s">
        <v>142</v>
      </c>
    </row>
    <row r="1746" spans="1:8" x14ac:dyDescent="0.2">
      <c r="A1746" s="177" t="s">
        <v>195</v>
      </c>
      <c r="B1746" s="177" t="s">
        <v>1290</v>
      </c>
      <c r="C1746" s="177" t="s">
        <v>650</v>
      </c>
      <c r="D1746" s="177">
        <v>1</v>
      </c>
      <c r="E1746" s="177">
        <v>5</v>
      </c>
      <c r="F1746" s="177" t="s">
        <v>135</v>
      </c>
      <c r="G1746" s="177" t="s">
        <v>142</v>
      </c>
      <c r="H1746" s="177" t="s">
        <v>142</v>
      </c>
    </row>
    <row r="1747" spans="1:8" x14ac:dyDescent="0.2">
      <c r="A1747" s="177" t="s">
        <v>195</v>
      </c>
      <c r="B1747" s="177" t="s">
        <v>1290</v>
      </c>
      <c r="C1747" s="177" t="s">
        <v>651</v>
      </c>
      <c r="D1747" s="177">
        <v>1</v>
      </c>
      <c r="E1747" s="177">
        <v>5</v>
      </c>
      <c r="F1747" s="177" t="s">
        <v>135</v>
      </c>
      <c r="G1747" s="177" t="s">
        <v>142</v>
      </c>
      <c r="H1747" s="177" t="s">
        <v>142</v>
      </c>
    </row>
    <row r="1748" spans="1:8" x14ac:dyDescent="0.2">
      <c r="A1748" s="177" t="s">
        <v>195</v>
      </c>
      <c r="B1748" s="177" t="s">
        <v>1290</v>
      </c>
      <c r="C1748" s="177" t="s">
        <v>652</v>
      </c>
      <c r="D1748" s="177">
        <v>3</v>
      </c>
      <c r="E1748" s="177">
        <v>5</v>
      </c>
      <c r="F1748" s="177" t="s">
        <v>135</v>
      </c>
      <c r="G1748" s="177" t="s">
        <v>142</v>
      </c>
      <c r="H1748" s="177" t="s">
        <v>142</v>
      </c>
    </row>
    <row r="1749" spans="1:8" x14ac:dyDescent="0.2">
      <c r="A1749" s="177" t="s">
        <v>195</v>
      </c>
      <c r="B1749" s="177" t="s">
        <v>1290</v>
      </c>
      <c r="C1749" s="177" t="s">
        <v>1021</v>
      </c>
      <c r="D1749" s="177">
        <v>1</v>
      </c>
      <c r="E1749" s="177">
        <v>5</v>
      </c>
      <c r="F1749" s="177" t="s">
        <v>135</v>
      </c>
      <c r="G1749" s="177" t="s">
        <v>142</v>
      </c>
      <c r="H1749" s="177" t="s">
        <v>142</v>
      </c>
    </row>
    <row r="1750" spans="1:8" x14ac:dyDescent="0.2">
      <c r="A1750" s="177" t="s">
        <v>197</v>
      </c>
      <c r="B1750" s="177" t="s">
        <v>1331</v>
      </c>
      <c r="C1750" s="177" t="s">
        <v>1332</v>
      </c>
      <c r="D1750" s="177">
        <v>1</v>
      </c>
      <c r="E1750" s="177">
        <v>5</v>
      </c>
      <c r="F1750" s="177" t="s">
        <v>295</v>
      </c>
      <c r="G1750" s="177" t="s">
        <v>142</v>
      </c>
      <c r="H1750" s="177" t="s">
        <v>142</v>
      </c>
    </row>
    <row r="1751" spans="1:8" x14ac:dyDescent="0.2">
      <c r="A1751" s="177" t="s">
        <v>197</v>
      </c>
      <c r="B1751" s="177" t="s">
        <v>1331</v>
      </c>
      <c r="C1751" s="177" t="s">
        <v>1333</v>
      </c>
      <c r="D1751" s="177">
        <v>2</v>
      </c>
      <c r="E1751" s="177">
        <v>5</v>
      </c>
      <c r="F1751" s="177" t="s">
        <v>295</v>
      </c>
      <c r="G1751" s="177" t="s">
        <v>142</v>
      </c>
      <c r="H1751" s="177" t="s">
        <v>142</v>
      </c>
    </row>
    <row r="1752" spans="1:8" x14ac:dyDescent="0.2">
      <c r="A1752" s="177" t="s">
        <v>197</v>
      </c>
      <c r="B1752" s="177" t="s">
        <v>1331</v>
      </c>
      <c r="C1752" s="177" t="s">
        <v>319</v>
      </c>
      <c r="D1752" s="177">
        <v>3</v>
      </c>
      <c r="E1752" s="177">
        <v>3</v>
      </c>
      <c r="F1752" s="177" t="s">
        <v>295</v>
      </c>
      <c r="G1752" s="177" t="s">
        <v>142</v>
      </c>
      <c r="H1752" s="177" t="s">
        <v>142</v>
      </c>
    </row>
    <row r="1753" spans="1:8" x14ac:dyDescent="0.2">
      <c r="A1753" s="177" t="s">
        <v>197</v>
      </c>
      <c r="B1753" s="177" t="s">
        <v>1331</v>
      </c>
      <c r="C1753" s="177" t="s">
        <v>445</v>
      </c>
      <c r="D1753" s="177">
        <v>1</v>
      </c>
      <c r="E1753" s="177">
        <v>5</v>
      </c>
      <c r="F1753" s="177" t="s">
        <v>295</v>
      </c>
      <c r="G1753" s="177" t="s">
        <v>142</v>
      </c>
      <c r="H1753" s="177" t="s">
        <v>142</v>
      </c>
    </row>
    <row r="1754" spans="1:8" x14ac:dyDescent="0.2">
      <c r="A1754" s="177" t="s">
        <v>197</v>
      </c>
      <c r="B1754" s="177" t="s">
        <v>1331</v>
      </c>
      <c r="C1754" s="177" t="s">
        <v>1334</v>
      </c>
      <c r="D1754" s="177">
        <v>2</v>
      </c>
      <c r="E1754" s="177">
        <v>5</v>
      </c>
      <c r="F1754" s="177" t="s">
        <v>295</v>
      </c>
      <c r="G1754" s="177" t="s">
        <v>142</v>
      </c>
      <c r="H1754" s="177" t="s">
        <v>142</v>
      </c>
    </row>
    <row r="1755" spans="1:8" x14ac:dyDescent="0.2">
      <c r="A1755" s="177" t="s">
        <v>197</v>
      </c>
      <c r="B1755" s="177" t="s">
        <v>1331</v>
      </c>
      <c r="C1755" s="177" t="s">
        <v>1335</v>
      </c>
      <c r="D1755" s="177">
        <v>2</v>
      </c>
      <c r="E1755" s="177">
        <v>5</v>
      </c>
      <c r="F1755" s="177" t="s">
        <v>295</v>
      </c>
      <c r="G1755" s="177" t="s">
        <v>142</v>
      </c>
      <c r="H1755" s="177" t="s">
        <v>142</v>
      </c>
    </row>
    <row r="1756" spans="1:8" x14ac:dyDescent="0.2">
      <c r="A1756" s="177" t="s">
        <v>197</v>
      </c>
      <c r="B1756" s="177" t="s">
        <v>1331</v>
      </c>
      <c r="C1756" s="177" t="s">
        <v>1336</v>
      </c>
      <c r="D1756" s="177">
        <v>1</v>
      </c>
      <c r="E1756" s="177">
        <v>5</v>
      </c>
      <c r="F1756" s="177" t="s">
        <v>295</v>
      </c>
      <c r="G1756" s="177" t="s">
        <v>142</v>
      </c>
      <c r="H1756" s="177" t="s">
        <v>142</v>
      </c>
    </row>
    <row r="1757" spans="1:8" x14ac:dyDescent="0.2">
      <c r="A1757" s="177" t="s">
        <v>197</v>
      </c>
      <c r="B1757" s="177" t="s">
        <v>1331</v>
      </c>
      <c r="C1757" s="177" t="s">
        <v>381</v>
      </c>
      <c r="D1757" s="177">
        <v>2</v>
      </c>
      <c r="E1757" s="177">
        <v>5</v>
      </c>
      <c r="F1757" s="177" t="s">
        <v>295</v>
      </c>
      <c r="G1757" s="177" t="s">
        <v>142</v>
      </c>
      <c r="H1757" s="177" t="s">
        <v>142</v>
      </c>
    </row>
    <row r="1758" spans="1:8" x14ac:dyDescent="0.2">
      <c r="A1758" s="177" t="s">
        <v>197</v>
      </c>
      <c r="B1758" s="177" t="s">
        <v>1331</v>
      </c>
      <c r="C1758" s="177" t="s">
        <v>1337</v>
      </c>
      <c r="D1758" s="177">
        <v>1</v>
      </c>
      <c r="E1758" s="177">
        <v>5</v>
      </c>
      <c r="F1758" s="177" t="s">
        <v>295</v>
      </c>
      <c r="G1758" s="177" t="s">
        <v>142</v>
      </c>
      <c r="H1758" s="177" t="s">
        <v>142</v>
      </c>
    </row>
    <row r="1759" spans="1:8" x14ac:dyDescent="0.2">
      <c r="A1759" s="177" t="s">
        <v>197</v>
      </c>
      <c r="B1759" s="177" t="s">
        <v>1331</v>
      </c>
      <c r="C1759" s="177" t="s">
        <v>340</v>
      </c>
      <c r="D1759" s="177">
        <v>1</v>
      </c>
      <c r="E1759" s="177">
        <v>5</v>
      </c>
      <c r="F1759" s="177" t="s">
        <v>295</v>
      </c>
      <c r="G1759" s="177" t="s">
        <v>142</v>
      </c>
      <c r="H1759" s="177" t="s">
        <v>142</v>
      </c>
    </row>
    <row r="1760" spans="1:8" x14ac:dyDescent="0.2">
      <c r="A1760" s="177" t="s">
        <v>197</v>
      </c>
      <c r="B1760" s="177" t="s">
        <v>1331</v>
      </c>
      <c r="C1760" s="177" t="s">
        <v>819</v>
      </c>
      <c r="D1760" s="177">
        <v>1</v>
      </c>
      <c r="E1760" s="177">
        <v>5</v>
      </c>
      <c r="F1760" s="177" t="s">
        <v>295</v>
      </c>
      <c r="G1760" s="177" t="s">
        <v>142</v>
      </c>
      <c r="H1760" s="177" t="s">
        <v>142</v>
      </c>
    </row>
    <row r="1761" spans="1:8" x14ac:dyDescent="0.2">
      <c r="A1761" s="177" t="s">
        <v>197</v>
      </c>
      <c r="B1761" s="177" t="s">
        <v>1331</v>
      </c>
      <c r="C1761" s="177" t="s">
        <v>462</v>
      </c>
      <c r="D1761" s="177">
        <v>1</v>
      </c>
      <c r="E1761" s="177">
        <v>5</v>
      </c>
      <c r="F1761" s="177" t="s">
        <v>295</v>
      </c>
      <c r="G1761" s="177" t="s">
        <v>142</v>
      </c>
      <c r="H1761" s="177" t="s">
        <v>142</v>
      </c>
    </row>
    <row r="1762" spans="1:8" x14ac:dyDescent="0.2">
      <c r="A1762" s="177" t="s">
        <v>197</v>
      </c>
      <c r="B1762" s="177" t="s">
        <v>1331</v>
      </c>
      <c r="C1762" s="177" t="s">
        <v>1338</v>
      </c>
      <c r="D1762" s="177">
        <v>2</v>
      </c>
      <c r="E1762" s="177">
        <v>5</v>
      </c>
      <c r="F1762" s="177" t="s">
        <v>295</v>
      </c>
      <c r="G1762" s="177" t="s">
        <v>142</v>
      </c>
      <c r="H1762" s="177" t="s">
        <v>142</v>
      </c>
    </row>
    <row r="1763" spans="1:8" x14ac:dyDescent="0.2">
      <c r="A1763" s="177" t="s">
        <v>197</v>
      </c>
      <c r="B1763" s="177" t="s">
        <v>1331</v>
      </c>
      <c r="C1763" s="177" t="s">
        <v>1339</v>
      </c>
      <c r="D1763" s="177">
        <v>1</v>
      </c>
      <c r="E1763" s="177">
        <v>5</v>
      </c>
      <c r="F1763" s="177" t="s">
        <v>295</v>
      </c>
      <c r="G1763" s="177" t="s">
        <v>142</v>
      </c>
      <c r="H1763" s="177" t="s">
        <v>142</v>
      </c>
    </row>
    <row r="1764" spans="1:8" x14ac:dyDescent="0.2">
      <c r="A1764" s="177" t="s">
        <v>197</v>
      </c>
      <c r="B1764" s="177" t="s">
        <v>1331</v>
      </c>
      <c r="C1764" s="177" t="s">
        <v>1340</v>
      </c>
      <c r="D1764" s="177">
        <v>2</v>
      </c>
      <c r="E1764" s="177">
        <v>5</v>
      </c>
      <c r="F1764" s="177" t="s">
        <v>295</v>
      </c>
      <c r="G1764" s="177" t="s">
        <v>142</v>
      </c>
      <c r="H1764" s="177" t="s">
        <v>142</v>
      </c>
    </row>
    <row r="1765" spans="1:8" x14ac:dyDescent="0.2">
      <c r="A1765" s="177" t="s">
        <v>197</v>
      </c>
      <c r="B1765" s="177" t="s">
        <v>1331</v>
      </c>
      <c r="C1765" s="177" t="s">
        <v>1341</v>
      </c>
      <c r="D1765" s="177">
        <v>2</v>
      </c>
      <c r="E1765" s="177">
        <v>5</v>
      </c>
      <c r="F1765" s="177" t="s">
        <v>295</v>
      </c>
      <c r="G1765" s="177" t="s">
        <v>142</v>
      </c>
      <c r="H1765" s="177" t="s">
        <v>142</v>
      </c>
    </row>
    <row r="1766" spans="1:8" x14ac:dyDescent="0.2">
      <c r="A1766" s="177" t="s">
        <v>197</v>
      </c>
      <c r="B1766" s="177" t="s">
        <v>1331</v>
      </c>
      <c r="C1766" s="177" t="s">
        <v>1342</v>
      </c>
      <c r="D1766" s="177">
        <v>1</v>
      </c>
      <c r="E1766" s="177">
        <v>5</v>
      </c>
      <c r="F1766" s="177" t="s">
        <v>295</v>
      </c>
      <c r="G1766" s="177" t="s">
        <v>142</v>
      </c>
      <c r="H1766" s="177" t="s">
        <v>142</v>
      </c>
    </row>
    <row r="1767" spans="1:8" x14ac:dyDescent="0.2">
      <c r="A1767" s="177" t="s">
        <v>199</v>
      </c>
      <c r="B1767" s="177" t="s">
        <v>1343</v>
      </c>
      <c r="C1767" s="177" t="s">
        <v>1344</v>
      </c>
      <c r="D1767" s="177">
        <v>2</v>
      </c>
      <c r="E1767" s="177">
        <v>6</v>
      </c>
      <c r="F1767" s="177" t="s">
        <v>135</v>
      </c>
      <c r="G1767" s="177" t="s">
        <v>142</v>
      </c>
      <c r="H1767" s="177" t="s">
        <v>142</v>
      </c>
    </row>
    <row r="1768" spans="1:8" x14ac:dyDescent="0.2">
      <c r="A1768" s="177" t="s">
        <v>199</v>
      </c>
      <c r="B1768" s="177" t="s">
        <v>1343</v>
      </c>
      <c r="C1768" s="177" t="s">
        <v>317</v>
      </c>
      <c r="D1768" s="177">
        <v>1</v>
      </c>
      <c r="E1768" s="177">
        <v>6</v>
      </c>
      <c r="F1768" s="177" t="s">
        <v>135</v>
      </c>
      <c r="G1768" s="177" t="s">
        <v>142</v>
      </c>
      <c r="H1768" s="177" t="s">
        <v>142</v>
      </c>
    </row>
    <row r="1769" spans="1:8" x14ac:dyDescent="0.2">
      <c r="A1769" s="177" t="s">
        <v>199</v>
      </c>
      <c r="B1769" s="177" t="s">
        <v>1343</v>
      </c>
      <c r="C1769" s="177" t="s">
        <v>1345</v>
      </c>
      <c r="D1769" s="177">
        <v>2</v>
      </c>
      <c r="E1769" s="177">
        <v>5</v>
      </c>
      <c r="F1769" s="177" t="s">
        <v>135</v>
      </c>
      <c r="G1769" s="177" t="s">
        <v>142</v>
      </c>
      <c r="H1769" s="177" t="s">
        <v>142</v>
      </c>
    </row>
    <row r="1770" spans="1:8" x14ac:dyDescent="0.2">
      <c r="A1770" s="177" t="s">
        <v>199</v>
      </c>
      <c r="B1770" s="177" t="s">
        <v>1343</v>
      </c>
      <c r="C1770" s="177" t="s">
        <v>1346</v>
      </c>
      <c r="D1770" s="177">
        <v>2</v>
      </c>
      <c r="E1770" s="177">
        <v>6</v>
      </c>
      <c r="F1770" s="177" t="s">
        <v>135</v>
      </c>
      <c r="G1770" s="177" t="s">
        <v>142</v>
      </c>
      <c r="H1770" s="177" t="s">
        <v>142</v>
      </c>
    </row>
    <row r="1771" spans="1:8" x14ac:dyDescent="0.2">
      <c r="A1771" s="177" t="s">
        <v>199</v>
      </c>
      <c r="B1771" s="177" t="s">
        <v>1343</v>
      </c>
      <c r="C1771" s="177" t="s">
        <v>1347</v>
      </c>
      <c r="D1771" s="177">
        <v>2</v>
      </c>
      <c r="E1771" s="177">
        <v>6</v>
      </c>
      <c r="F1771" s="177" t="s">
        <v>135</v>
      </c>
      <c r="G1771" s="177" t="s">
        <v>142</v>
      </c>
      <c r="H1771" s="177" t="s">
        <v>142</v>
      </c>
    </row>
    <row r="1772" spans="1:8" x14ac:dyDescent="0.2">
      <c r="A1772" s="177" t="s">
        <v>199</v>
      </c>
      <c r="B1772" s="177" t="s">
        <v>1343</v>
      </c>
      <c r="C1772" s="177" t="s">
        <v>520</v>
      </c>
      <c r="D1772" s="177">
        <v>2</v>
      </c>
      <c r="E1772" s="177">
        <v>5</v>
      </c>
      <c r="F1772" s="177" t="s">
        <v>135</v>
      </c>
      <c r="G1772" s="177" t="s">
        <v>142</v>
      </c>
      <c r="H1772" s="177" t="s">
        <v>142</v>
      </c>
    </row>
    <row r="1773" spans="1:8" x14ac:dyDescent="0.2">
      <c r="A1773" s="177" t="s">
        <v>199</v>
      </c>
      <c r="B1773" s="177" t="s">
        <v>1343</v>
      </c>
      <c r="C1773" s="177" t="s">
        <v>1348</v>
      </c>
      <c r="D1773" s="177">
        <v>2</v>
      </c>
      <c r="E1773" s="177">
        <v>6</v>
      </c>
      <c r="F1773" s="177" t="s">
        <v>135</v>
      </c>
      <c r="G1773" s="177" t="s">
        <v>142</v>
      </c>
      <c r="H1773" s="177" t="s">
        <v>142</v>
      </c>
    </row>
    <row r="1774" spans="1:8" x14ac:dyDescent="0.2">
      <c r="A1774" s="177" t="s">
        <v>199</v>
      </c>
      <c r="B1774" s="177" t="s">
        <v>1343</v>
      </c>
      <c r="C1774" s="177" t="s">
        <v>1349</v>
      </c>
      <c r="D1774" s="177">
        <v>2</v>
      </c>
      <c r="E1774" s="177">
        <v>5</v>
      </c>
      <c r="F1774" s="177" t="s">
        <v>135</v>
      </c>
      <c r="G1774" s="177" t="s">
        <v>142</v>
      </c>
      <c r="H1774" s="177" t="s">
        <v>142</v>
      </c>
    </row>
    <row r="1775" spans="1:8" x14ac:dyDescent="0.2">
      <c r="A1775" s="177" t="s">
        <v>199</v>
      </c>
      <c r="B1775" s="177" t="s">
        <v>1343</v>
      </c>
      <c r="C1775" s="177" t="s">
        <v>1350</v>
      </c>
      <c r="D1775" s="177">
        <v>2</v>
      </c>
      <c r="E1775" s="177">
        <v>5</v>
      </c>
      <c r="F1775" s="177" t="s">
        <v>135</v>
      </c>
      <c r="G1775" s="177" t="s">
        <v>142</v>
      </c>
      <c r="H1775" s="177" t="s">
        <v>142</v>
      </c>
    </row>
    <row r="1776" spans="1:8" x14ac:dyDescent="0.2">
      <c r="A1776" s="177" t="s">
        <v>199</v>
      </c>
      <c r="B1776" s="177" t="s">
        <v>1343</v>
      </c>
      <c r="C1776" s="177" t="s">
        <v>784</v>
      </c>
      <c r="D1776" s="177">
        <v>2</v>
      </c>
      <c r="E1776" s="177">
        <v>6</v>
      </c>
      <c r="F1776" s="177" t="s">
        <v>135</v>
      </c>
      <c r="G1776" s="177" t="s">
        <v>142</v>
      </c>
      <c r="H1776" s="177" t="s">
        <v>142</v>
      </c>
    </row>
    <row r="1777" spans="1:8" x14ac:dyDescent="0.2">
      <c r="A1777" s="177" t="s">
        <v>201</v>
      </c>
      <c r="B1777" s="177" t="s">
        <v>1351</v>
      </c>
      <c r="C1777" s="177" t="s">
        <v>1352</v>
      </c>
      <c r="D1777" s="177">
        <v>3</v>
      </c>
      <c r="E1777" s="177">
        <v>4</v>
      </c>
      <c r="F1777" s="177" t="s">
        <v>135</v>
      </c>
      <c r="G1777" s="177" t="s">
        <v>142</v>
      </c>
      <c r="H1777" s="177" t="s">
        <v>142</v>
      </c>
    </row>
    <row r="1778" spans="1:8" x14ac:dyDescent="0.2">
      <c r="A1778" s="177" t="s">
        <v>201</v>
      </c>
      <c r="B1778" s="177" t="s">
        <v>1351</v>
      </c>
      <c r="C1778" s="177" t="s">
        <v>1353</v>
      </c>
      <c r="D1778" s="177">
        <v>2</v>
      </c>
      <c r="E1778" s="177">
        <v>5</v>
      </c>
      <c r="F1778" s="177" t="s">
        <v>135</v>
      </c>
      <c r="G1778" s="177" t="s">
        <v>142</v>
      </c>
      <c r="H1778" s="177" t="s">
        <v>142</v>
      </c>
    </row>
    <row r="1779" spans="1:8" x14ac:dyDescent="0.2">
      <c r="A1779" s="177" t="s">
        <v>201</v>
      </c>
      <c r="B1779" s="177" t="s">
        <v>1351</v>
      </c>
      <c r="C1779" s="177" t="s">
        <v>1354</v>
      </c>
      <c r="D1779" s="177">
        <v>2</v>
      </c>
      <c r="E1779" s="177">
        <v>4</v>
      </c>
      <c r="F1779" s="177" t="s">
        <v>135</v>
      </c>
      <c r="G1779" s="177" t="s">
        <v>142</v>
      </c>
      <c r="H1779" s="177" t="s">
        <v>142</v>
      </c>
    </row>
    <row r="1780" spans="1:8" x14ac:dyDescent="0.2">
      <c r="A1780" s="177" t="s">
        <v>201</v>
      </c>
      <c r="B1780" s="177" t="s">
        <v>1351</v>
      </c>
      <c r="C1780" s="177" t="s">
        <v>563</v>
      </c>
      <c r="D1780" s="177">
        <v>2</v>
      </c>
      <c r="E1780" s="177">
        <v>4</v>
      </c>
      <c r="F1780" s="177" t="s">
        <v>135</v>
      </c>
      <c r="G1780" s="177" t="s">
        <v>142</v>
      </c>
      <c r="H1780" s="177" t="s">
        <v>142</v>
      </c>
    </row>
    <row r="1781" spans="1:8" x14ac:dyDescent="0.2">
      <c r="A1781" s="177" t="s">
        <v>201</v>
      </c>
      <c r="B1781" s="177" t="s">
        <v>1351</v>
      </c>
      <c r="C1781" s="177" t="s">
        <v>1355</v>
      </c>
      <c r="D1781" s="177">
        <v>3</v>
      </c>
      <c r="E1781" s="177">
        <v>4</v>
      </c>
      <c r="F1781" s="177" t="s">
        <v>135</v>
      </c>
      <c r="G1781" s="177" t="s">
        <v>142</v>
      </c>
      <c r="H1781" s="177" t="s">
        <v>142</v>
      </c>
    </row>
    <row r="1782" spans="1:8" x14ac:dyDescent="0.2">
      <c r="A1782" s="177" t="s">
        <v>201</v>
      </c>
      <c r="B1782" s="177" t="s">
        <v>1351</v>
      </c>
      <c r="C1782" s="177" t="s">
        <v>707</v>
      </c>
      <c r="D1782" s="177">
        <v>2</v>
      </c>
      <c r="E1782" s="177">
        <v>4</v>
      </c>
      <c r="F1782" s="177" t="s">
        <v>135</v>
      </c>
      <c r="G1782" s="177" t="s">
        <v>142</v>
      </c>
      <c r="H1782" s="177" t="s">
        <v>142</v>
      </c>
    </row>
    <row r="1783" spans="1:8" x14ac:dyDescent="0.2">
      <c r="A1783" s="177" t="s">
        <v>201</v>
      </c>
      <c r="B1783" s="177" t="s">
        <v>1351</v>
      </c>
      <c r="C1783" s="177" t="s">
        <v>1045</v>
      </c>
      <c r="D1783" s="177">
        <v>2</v>
      </c>
      <c r="E1783" s="177">
        <v>4</v>
      </c>
      <c r="F1783" s="177" t="s">
        <v>135</v>
      </c>
      <c r="G1783" s="177" t="s">
        <v>142</v>
      </c>
      <c r="H1783" s="177" t="s">
        <v>142</v>
      </c>
    </row>
    <row r="1784" spans="1:8" x14ac:dyDescent="0.2">
      <c r="A1784" s="177" t="s">
        <v>201</v>
      </c>
      <c r="B1784" s="177" t="s">
        <v>1351</v>
      </c>
      <c r="C1784" s="177" t="s">
        <v>1356</v>
      </c>
      <c r="D1784" s="177">
        <v>2</v>
      </c>
      <c r="E1784" s="177">
        <v>4</v>
      </c>
      <c r="F1784" s="177" t="s">
        <v>135</v>
      </c>
      <c r="G1784" s="177" t="s">
        <v>142</v>
      </c>
      <c r="H1784" s="177" t="s">
        <v>142</v>
      </c>
    </row>
    <row r="1785" spans="1:8" x14ac:dyDescent="0.2">
      <c r="A1785" s="177" t="s">
        <v>201</v>
      </c>
      <c r="B1785" s="177" t="s">
        <v>1351</v>
      </c>
      <c r="C1785" s="177" t="s">
        <v>1357</v>
      </c>
      <c r="D1785" s="177">
        <v>2</v>
      </c>
      <c r="E1785" s="177">
        <v>4</v>
      </c>
      <c r="F1785" s="177" t="s">
        <v>135</v>
      </c>
      <c r="G1785" s="177" t="s">
        <v>142</v>
      </c>
      <c r="H1785" s="177" t="s">
        <v>142</v>
      </c>
    </row>
    <row r="1786" spans="1:8" x14ac:dyDescent="0.2">
      <c r="A1786" s="177" t="s">
        <v>201</v>
      </c>
      <c r="B1786" s="177" t="s">
        <v>1351</v>
      </c>
      <c r="C1786" s="177" t="s">
        <v>1358</v>
      </c>
      <c r="D1786" s="177">
        <v>1</v>
      </c>
      <c r="E1786" s="177">
        <v>5</v>
      </c>
      <c r="F1786" s="177" t="s">
        <v>135</v>
      </c>
      <c r="G1786" s="177" t="s">
        <v>142</v>
      </c>
      <c r="H1786" s="177" t="s">
        <v>142</v>
      </c>
    </row>
    <row r="1787" spans="1:8" x14ac:dyDescent="0.2">
      <c r="A1787" s="177" t="s">
        <v>201</v>
      </c>
      <c r="B1787" s="177" t="s">
        <v>1351</v>
      </c>
      <c r="C1787" s="177" t="s">
        <v>733</v>
      </c>
      <c r="D1787" s="177">
        <v>1</v>
      </c>
      <c r="E1787" s="177">
        <v>5</v>
      </c>
      <c r="F1787" s="177" t="s">
        <v>135</v>
      </c>
      <c r="G1787" s="177" t="s">
        <v>142</v>
      </c>
      <c r="H1787" s="177" t="s">
        <v>142</v>
      </c>
    </row>
    <row r="1788" spans="1:8" x14ac:dyDescent="0.2">
      <c r="A1788" s="177" t="s">
        <v>201</v>
      </c>
      <c r="B1788" s="177" t="s">
        <v>1351</v>
      </c>
      <c r="C1788" s="177" t="s">
        <v>486</v>
      </c>
      <c r="D1788" s="177">
        <v>2</v>
      </c>
      <c r="E1788" s="177">
        <v>4</v>
      </c>
      <c r="F1788" s="177" t="s">
        <v>135</v>
      </c>
      <c r="G1788" s="177" t="s">
        <v>142</v>
      </c>
      <c r="H1788" s="177" t="s">
        <v>142</v>
      </c>
    </row>
    <row r="1789" spans="1:8" x14ac:dyDescent="0.2">
      <c r="A1789" s="177" t="s">
        <v>201</v>
      </c>
      <c r="B1789" s="177" t="s">
        <v>1351</v>
      </c>
      <c r="C1789" s="177" t="s">
        <v>1359</v>
      </c>
      <c r="D1789" s="177">
        <v>1</v>
      </c>
      <c r="E1789" s="177">
        <v>4</v>
      </c>
      <c r="F1789" s="177" t="s">
        <v>135</v>
      </c>
      <c r="G1789" s="177" t="s">
        <v>142</v>
      </c>
      <c r="H1789" s="177" t="s">
        <v>142</v>
      </c>
    </row>
    <row r="1790" spans="1:8" x14ac:dyDescent="0.2">
      <c r="A1790" s="177" t="s">
        <v>201</v>
      </c>
      <c r="B1790" s="177" t="s">
        <v>1351</v>
      </c>
      <c r="C1790" s="177" t="s">
        <v>874</v>
      </c>
      <c r="D1790" s="177">
        <v>1</v>
      </c>
      <c r="E1790" s="177">
        <v>5</v>
      </c>
      <c r="F1790" s="177" t="s">
        <v>135</v>
      </c>
      <c r="G1790" s="177" t="s">
        <v>142</v>
      </c>
      <c r="H1790" s="177" t="s">
        <v>142</v>
      </c>
    </row>
    <row r="1791" spans="1:8" x14ac:dyDescent="0.2">
      <c r="A1791" s="177" t="s">
        <v>201</v>
      </c>
      <c r="B1791" s="177" t="s">
        <v>1351</v>
      </c>
      <c r="C1791" s="177" t="s">
        <v>1360</v>
      </c>
      <c r="D1791" s="177">
        <v>3</v>
      </c>
      <c r="E1791" s="177">
        <v>4</v>
      </c>
      <c r="F1791" s="177" t="s">
        <v>135</v>
      </c>
      <c r="G1791" s="177" t="s">
        <v>142</v>
      </c>
      <c r="H1791" s="177" t="s">
        <v>142</v>
      </c>
    </row>
    <row r="1792" spans="1:8" x14ac:dyDescent="0.2">
      <c r="A1792" s="177" t="s">
        <v>201</v>
      </c>
      <c r="B1792" s="177" t="s">
        <v>1351</v>
      </c>
      <c r="C1792" s="177" t="s">
        <v>1361</v>
      </c>
      <c r="D1792" s="177">
        <v>2</v>
      </c>
      <c r="E1792" s="177">
        <v>5</v>
      </c>
      <c r="F1792" s="177" t="s">
        <v>135</v>
      </c>
      <c r="G1792" s="177" t="s">
        <v>142</v>
      </c>
      <c r="H1792" s="177" t="s">
        <v>142</v>
      </c>
    </row>
    <row r="1793" spans="1:8" x14ac:dyDescent="0.2">
      <c r="A1793" s="177" t="s">
        <v>201</v>
      </c>
      <c r="B1793" s="177" t="s">
        <v>1351</v>
      </c>
      <c r="C1793" s="177" t="s">
        <v>1362</v>
      </c>
      <c r="D1793" s="177">
        <v>2</v>
      </c>
      <c r="E1793" s="177">
        <v>4</v>
      </c>
      <c r="F1793" s="177" t="s">
        <v>135</v>
      </c>
      <c r="G1793" s="177" t="s">
        <v>142</v>
      </c>
      <c r="H1793" s="177" t="s">
        <v>142</v>
      </c>
    </row>
    <row r="1794" spans="1:8" x14ac:dyDescent="0.2">
      <c r="A1794" s="177" t="s">
        <v>201</v>
      </c>
      <c r="B1794" s="177" t="s">
        <v>1351</v>
      </c>
      <c r="C1794" s="177" t="s">
        <v>1019</v>
      </c>
      <c r="D1794" s="177">
        <v>1</v>
      </c>
      <c r="E1794" s="177">
        <v>5</v>
      </c>
      <c r="F1794" s="177" t="s">
        <v>135</v>
      </c>
      <c r="G1794" s="177" t="s">
        <v>142</v>
      </c>
      <c r="H1794" s="177" t="s">
        <v>142</v>
      </c>
    </row>
    <row r="1795" spans="1:8" x14ac:dyDescent="0.2">
      <c r="A1795" s="177" t="s">
        <v>201</v>
      </c>
      <c r="B1795" s="177" t="s">
        <v>1351</v>
      </c>
      <c r="C1795" s="177" t="s">
        <v>494</v>
      </c>
      <c r="D1795" s="177">
        <v>1</v>
      </c>
      <c r="E1795" s="177">
        <v>5</v>
      </c>
      <c r="F1795" s="177" t="s">
        <v>135</v>
      </c>
      <c r="G1795" s="177" t="s">
        <v>142</v>
      </c>
      <c r="H1795" s="177" t="s">
        <v>142</v>
      </c>
    </row>
    <row r="1796" spans="1:8" x14ac:dyDescent="0.2">
      <c r="A1796" s="177" t="s">
        <v>201</v>
      </c>
      <c r="B1796" s="177" t="s">
        <v>1351</v>
      </c>
      <c r="C1796" s="177" t="s">
        <v>363</v>
      </c>
      <c r="D1796" s="177">
        <v>2</v>
      </c>
      <c r="E1796" s="177">
        <v>4</v>
      </c>
      <c r="F1796" s="177" t="s">
        <v>135</v>
      </c>
      <c r="G1796" s="177" t="s">
        <v>142</v>
      </c>
      <c r="H1796" s="177" t="s">
        <v>142</v>
      </c>
    </row>
    <row r="1797" spans="1:8" x14ac:dyDescent="0.2">
      <c r="A1797" s="177" t="s">
        <v>201</v>
      </c>
      <c r="B1797" s="177" t="s">
        <v>1351</v>
      </c>
      <c r="C1797" s="177" t="s">
        <v>649</v>
      </c>
      <c r="D1797" s="177">
        <v>1</v>
      </c>
      <c r="E1797" s="177">
        <v>5</v>
      </c>
      <c r="F1797" s="177" t="s">
        <v>135</v>
      </c>
      <c r="G1797" s="177" t="s">
        <v>142</v>
      </c>
      <c r="H1797" s="177" t="s">
        <v>142</v>
      </c>
    </row>
    <row r="1798" spans="1:8" x14ac:dyDescent="0.2">
      <c r="A1798" s="177" t="s">
        <v>203</v>
      </c>
      <c r="B1798" s="177" t="s">
        <v>1363</v>
      </c>
      <c r="C1798" s="177" t="s">
        <v>1364</v>
      </c>
      <c r="D1798" s="177">
        <v>1</v>
      </c>
      <c r="E1798" s="177">
        <v>4</v>
      </c>
      <c r="F1798" s="177" t="s">
        <v>295</v>
      </c>
      <c r="G1798" s="177" t="s">
        <v>142</v>
      </c>
      <c r="H1798" s="177" t="s">
        <v>142</v>
      </c>
    </row>
    <row r="1799" spans="1:8" x14ac:dyDescent="0.2">
      <c r="A1799" s="177" t="s">
        <v>203</v>
      </c>
      <c r="B1799" s="177" t="s">
        <v>1363</v>
      </c>
      <c r="C1799" s="177" t="s">
        <v>1365</v>
      </c>
      <c r="D1799" s="177">
        <v>2</v>
      </c>
      <c r="E1799" s="177">
        <v>5</v>
      </c>
      <c r="F1799" s="177" t="s">
        <v>295</v>
      </c>
      <c r="G1799" s="177" t="s">
        <v>142</v>
      </c>
      <c r="H1799" s="177" t="s">
        <v>142</v>
      </c>
    </row>
    <row r="1800" spans="1:8" x14ac:dyDescent="0.2">
      <c r="A1800" s="177" t="s">
        <v>203</v>
      </c>
      <c r="B1800" s="177" t="s">
        <v>1363</v>
      </c>
      <c r="C1800" s="177" t="s">
        <v>1366</v>
      </c>
      <c r="D1800" s="177">
        <v>2</v>
      </c>
      <c r="E1800" s="177">
        <v>3</v>
      </c>
      <c r="F1800" s="177" t="s">
        <v>295</v>
      </c>
      <c r="G1800" s="177" t="s">
        <v>142</v>
      </c>
      <c r="H1800" s="177" t="s">
        <v>142</v>
      </c>
    </row>
    <row r="1801" spans="1:8" x14ac:dyDescent="0.2">
      <c r="A1801" s="177" t="s">
        <v>203</v>
      </c>
      <c r="B1801" s="177" t="s">
        <v>1363</v>
      </c>
      <c r="C1801" s="177" t="s">
        <v>1367</v>
      </c>
      <c r="D1801" s="177">
        <v>2</v>
      </c>
      <c r="E1801" s="177">
        <v>4</v>
      </c>
      <c r="F1801" s="177" t="s">
        <v>295</v>
      </c>
      <c r="G1801" s="177" t="s">
        <v>142</v>
      </c>
      <c r="H1801" s="177" t="s">
        <v>142</v>
      </c>
    </row>
    <row r="1802" spans="1:8" x14ac:dyDescent="0.2">
      <c r="A1802" s="177" t="s">
        <v>203</v>
      </c>
      <c r="B1802" s="177" t="s">
        <v>1363</v>
      </c>
      <c r="C1802" s="177" t="s">
        <v>1298</v>
      </c>
      <c r="D1802" s="177">
        <v>1</v>
      </c>
      <c r="E1802" s="177">
        <v>5</v>
      </c>
      <c r="F1802" s="177" t="s">
        <v>295</v>
      </c>
      <c r="G1802" s="177" t="s">
        <v>142</v>
      </c>
      <c r="H1802" s="177" t="s">
        <v>142</v>
      </c>
    </row>
    <row r="1803" spans="1:8" x14ac:dyDescent="0.2">
      <c r="A1803" s="177" t="s">
        <v>203</v>
      </c>
      <c r="B1803" s="177" t="s">
        <v>1363</v>
      </c>
      <c r="C1803" s="177" t="s">
        <v>1368</v>
      </c>
      <c r="D1803" s="177">
        <v>2</v>
      </c>
      <c r="E1803" s="177">
        <v>4</v>
      </c>
      <c r="F1803" s="177" t="s">
        <v>295</v>
      </c>
      <c r="G1803" s="177" t="s">
        <v>142</v>
      </c>
      <c r="H1803" s="177" t="s">
        <v>142</v>
      </c>
    </row>
    <row r="1804" spans="1:8" x14ac:dyDescent="0.2">
      <c r="A1804" s="177" t="s">
        <v>203</v>
      </c>
      <c r="B1804" s="177" t="s">
        <v>1363</v>
      </c>
      <c r="C1804" s="177" t="s">
        <v>1369</v>
      </c>
      <c r="D1804" s="177">
        <v>2</v>
      </c>
      <c r="E1804" s="177">
        <v>4</v>
      </c>
      <c r="F1804" s="177" t="s">
        <v>295</v>
      </c>
      <c r="G1804" s="177" t="s">
        <v>142</v>
      </c>
      <c r="H1804" s="177" t="s">
        <v>142</v>
      </c>
    </row>
    <row r="1805" spans="1:8" x14ac:dyDescent="0.2">
      <c r="A1805" s="177" t="s">
        <v>203</v>
      </c>
      <c r="B1805" s="177" t="s">
        <v>1363</v>
      </c>
      <c r="C1805" s="177" t="s">
        <v>1370</v>
      </c>
      <c r="D1805" s="177">
        <v>2</v>
      </c>
      <c r="E1805" s="177">
        <v>3</v>
      </c>
      <c r="F1805" s="177" t="s">
        <v>295</v>
      </c>
      <c r="G1805" s="177" t="s">
        <v>142</v>
      </c>
      <c r="H1805" s="177" t="s">
        <v>142</v>
      </c>
    </row>
    <row r="1806" spans="1:8" x14ac:dyDescent="0.2">
      <c r="A1806" s="177" t="s">
        <v>203</v>
      </c>
      <c r="B1806" s="177" t="s">
        <v>1363</v>
      </c>
      <c r="C1806" s="177" t="s">
        <v>1371</v>
      </c>
      <c r="D1806" s="177">
        <v>2</v>
      </c>
      <c r="E1806" s="177">
        <v>3</v>
      </c>
      <c r="F1806" s="177" t="s">
        <v>295</v>
      </c>
      <c r="G1806" s="177" t="s">
        <v>142</v>
      </c>
      <c r="H1806" s="177" t="s">
        <v>142</v>
      </c>
    </row>
    <row r="1807" spans="1:8" x14ac:dyDescent="0.2">
      <c r="A1807" s="177" t="s">
        <v>203</v>
      </c>
      <c r="B1807" s="177" t="s">
        <v>1363</v>
      </c>
      <c r="C1807" s="177" t="s">
        <v>332</v>
      </c>
      <c r="D1807" s="177">
        <v>2</v>
      </c>
      <c r="E1807" s="177">
        <v>4</v>
      </c>
      <c r="F1807" s="177" t="s">
        <v>295</v>
      </c>
      <c r="G1807" s="177" t="s">
        <v>142</v>
      </c>
      <c r="H1807" s="177" t="s">
        <v>142</v>
      </c>
    </row>
    <row r="1808" spans="1:8" x14ac:dyDescent="0.2">
      <c r="A1808" s="177" t="s">
        <v>203</v>
      </c>
      <c r="B1808" s="177" t="s">
        <v>1363</v>
      </c>
      <c r="C1808" s="177" t="s">
        <v>1372</v>
      </c>
      <c r="D1808" s="177">
        <v>2</v>
      </c>
      <c r="E1808" s="177">
        <v>4</v>
      </c>
      <c r="F1808" s="177" t="s">
        <v>295</v>
      </c>
      <c r="G1808" s="177" t="s">
        <v>142</v>
      </c>
      <c r="H1808" s="177" t="s">
        <v>142</v>
      </c>
    </row>
    <row r="1809" spans="1:8" x14ac:dyDescent="0.2">
      <c r="A1809" s="177" t="s">
        <v>203</v>
      </c>
      <c r="B1809" s="177" t="s">
        <v>1363</v>
      </c>
      <c r="C1809" s="177" t="s">
        <v>1373</v>
      </c>
      <c r="D1809" s="177">
        <v>2</v>
      </c>
      <c r="E1809" s="177">
        <v>5</v>
      </c>
      <c r="F1809" s="177" t="s">
        <v>295</v>
      </c>
      <c r="G1809" s="177" t="s">
        <v>142</v>
      </c>
      <c r="H1809" s="177" t="s">
        <v>142</v>
      </c>
    </row>
    <row r="1810" spans="1:8" x14ac:dyDescent="0.2">
      <c r="A1810" s="177" t="s">
        <v>203</v>
      </c>
      <c r="B1810" s="177" t="s">
        <v>1363</v>
      </c>
      <c r="C1810" s="177" t="s">
        <v>1374</v>
      </c>
      <c r="D1810" s="177">
        <v>2</v>
      </c>
      <c r="E1810" s="177">
        <v>3</v>
      </c>
      <c r="F1810" s="177" t="s">
        <v>295</v>
      </c>
      <c r="G1810" s="177" t="s">
        <v>142</v>
      </c>
      <c r="H1810" s="177" t="s">
        <v>142</v>
      </c>
    </row>
    <row r="1811" spans="1:8" x14ac:dyDescent="0.2">
      <c r="A1811" s="177" t="s">
        <v>203</v>
      </c>
      <c r="B1811" s="177" t="s">
        <v>1363</v>
      </c>
      <c r="C1811" s="177" t="s">
        <v>1375</v>
      </c>
      <c r="D1811" s="177">
        <v>2</v>
      </c>
      <c r="E1811" s="177">
        <v>3</v>
      </c>
      <c r="F1811" s="177" t="s">
        <v>295</v>
      </c>
      <c r="G1811" s="177" t="s">
        <v>142</v>
      </c>
      <c r="H1811" s="177" t="s">
        <v>142</v>
      </c>
    </row>
    <row r="1812" spans="1:8" x14ac:dyDescent="0.2">
      <c r="A1812" s="177" t="s">
        <v>203</v>
      </c>
      <c r="B1812" s="177" t="s">
        <v>1363</v>
      </c>
      <c r="C1812" s="177" t="s">
        <v>340</v>
      </c>
      <c r="D1812" s="177">
        <v>2</v>
      </c>
      <c r="E1812" s="177">
        <v>4</v>
      </c>
      <c r="F1812" s="177" t="s">
        <v>295</v>
      </c>
      <c r="G1812" s="177" t="s">
        <v>142</v>
      </c>
      <c r="H1812" s="177" t="s">
        <v>142</v>
      </c>
    </row>
    <row r="1813" spans="1:8" x14ac:dyDescent="0.2">
      <c r="A1813" s="177" t="s">
        <v>203</v>
      </c>
      <c r="B1813" s="177" t="s">
        <v>1363</v>
      </c>
      <c r="C1813" s="177" t="s">
        <v>1376</v>
      </c>
      <c r="D1813" s="177">
        <v>2</v>
      </c>
      <c r="E1813" s="177">
        <v>5</v>
      </c>
      <c r="F1813" s="177" t="s">
        <v>295</v>
      </c>
      <c r="G1813" s="177" t="s">
        <v>142</v>
      </c>
      <c r="H1813" s="177" t="s">
        <v>142</v>
      </c>
    </row>
    <row r="1814" spans="1:8" x14ac:dyDescent="0.2">
      <c r="A1814" s="177" t="s">
        <v>203</v>
      </c>
      <c r="B1814" s="177" t="s">
        <v>1363</v>
      </c>
      <c r="C1814" s="177" t="s">
        <v>1377</v>
      </c>
      <c r="D1814" s="177">
        <v>2</v>
      </c>
      <c r="E1814" s="177">
        <v>3</v>
      </c>
      <c r="F1814" s="177" t="s">
        <v>295</v>
      </c>
      <c r="G1814" s="177" t="s">
        <v>142</v>
      </c>
      <c r="H1814" s="177" t="s">
        <v>142</v>
      </c>
    </row>
    <row r="1815" spans="1:8" x14ac:dyDescent="0.2">
      <c r="A1815" s="177" t="s">
        <v>203</v>
      </c>
      <c r="B1815" s="177" t="s">
        <v>1363</v>
      </c>
      <c r="C1815" s="177" t="s">
        <v>1378</v>
      </c>
      <c r="D1815" s="177">
        <v>2</v>
      </c>
      <c r="E1815" s="177">
        <v>5</v>
      </c>
      <c r="F1815" s="177" t="s">
        <v>295</v>
      </c>
      <c r="G1815" s="177" t="s">
        <v>142</v>
      </c>
      <c r="H1815" s="177" t="s">
        <v>142</v>
      </c>
    </row>
    <row r="1816" spans="1:8" x14ac:dyDescent="0.2">
      <c r="A1816" s="177" t="s">
        <v>203</v>
      </c>
      <c r="B1816" s="177" t="s">
        <v>1363</v>
      </c>
      <c r="C1816" s="177" t="s">
        <v>1379</v>
      </c>
      <c r="D1816" s="177">
        <v>1</v>
      </c>
      <c r="E1816" s="177">
        <v>5</v>
      </c>
      <c r="F1816" s="177" t="s">
        <v>295</v>
      </c>
      <c r="G1816" s="177" t="s">
        <v>142</v>
      </c>
      <c r="H1816" s="177" t="s">
        <v>142</v>
      </c>
    </row>
    <row r="1817" spans="1:8" x14ac:dyDescent="0.2">
      <c r="A1817" s="177" t="s">
        <v>203</v>
      </c>
      <c r="B1817" s="177" t="s">
        <v>1363</v>
      </c>
      <c r="C1817" s="177" t="s">
        <v>466</v>
      </c>
      <c r="D1817" s="177">
        <v>2</v>
      </c>
      <c r="E1817" s="177">
        <v>3</v>
      </c>
      <c r="F1817" s="177" t="s">
        <v>295</v>
      </c>
      <c r="G1817" s="177" t="s">
        <v>142</v>
      </c>
      <c r="H1817" s="177" t="s">
        <v>142</v>
      </c>
    </row>
    <row r="1818" spans="1:8" x14ac:dyDescent="0.2">
      <c r="A1818" s="177" t="s">
        <v>203</v>
      </c>
      <c r="B1818" s="177" t="s">
        <v>1363</v>
      </c>
      <c r="C1818" s="177" t="s">
        <v>1380</v>
      </c>
      <c r="D1818" s="177">
        <v>2</v>
      </c>
      <c r="E1818" s="177">
        <v>4</v>
      </c>
      <c r="F1818" s="177" t="s">
        <v>295</v>
      </c>
      <c r="G1818" s="177" t="s">
        <v>142</v>
      </c>
      <c r="H1818" s="177" t="s">
        <v>142</v>
      </c>
    </row>
    <row r="1819" spans="1:8" x14ac:dyDescent="0.2">
      <c r="A1819" s="177" t="s">
        <v>203</v>
      </c>
      <c r="B1819" s="177" t="s">
        <v>1363</v>
      </c>
      <c r="C1819" s="177" t="s">
        <v>1381</v>
      </c>
      <c r="D1819" s="177">
        <v>1</v>
      </c>
      <c r="E1819" s="177">
        <v>5</v>
      </c>
      <c r="F1819" s="177" t="s">
        <v>295</v>
      </c>
      <c r="G1819" s="177" t="s">
        <v>142</v>
      </c>
      <c r="H1819" s="177" t="s">
        <v>142</v>
      </c>
    </row>
    <row r="1820" spans="1:8" x14ac:dyDescent="0.2">
      <c r="A1820" s="177" t="s">
        <v>203</v>
      </c>
      <c r="B1820" s="177" t="s">
        <v>1363</v>
      </c>
      <c r="C1820" s="177" t="s">
        <v>1279</v>
      </c>
      <c r="D1820" s="177">
        <v>2</v>
      </c>
      <c r="E1820" s="177">
        <v>4</v>
      </c>
      <c r="F1820" s="177" t="s">
        <v>295</v>
      </c>
      <c r="G1820" s="177" t="s">
        <v>142</v>
      </c>
      <c r="H1820" s="177" t="s">
        <v>142</v>
      </c>
    </row>
    <row r="1821" spans="1:8" x14ac:dyDescent="0.2">
      <c r="A1821" s="177" t="s">
        <v>203</v>
      </c>
      <c r="B1821" s="177" t="s">
        <v>1363</v>
      </c>
      <c r="C1821" s="177" t="s">
        <v>476</v>
      </c>
      <c r="D1821" s="177">
        <v>2</v>
      </c>
      <c r="E1821" s="177">
        <v>5</v>
      </c>
      <c r="F1821" s="177" t="s">
        <v>295</v>
      </c>
      <c r="G1821" s="177" t="s">
        <v>142</v>
      </c>
      <c r="H1821" s="177" t="s">
        <v>142</v>
      </c>
    </row>
    <row r="1822" spans="1:8" x14ac:dyDescent="0.2">
      <c r="A1822" s="177" t="s">
        <v>203</v>
      </c>
      <c r="B1822" s="177" t="s">
        <v>1363</v>
      </c>
      <c r="C1822" s="177" t="s">
        <v>477</v>
      </c>
      <c r="D1822" s="177">
        <v>1</v>
      </c>
      <c r="E1822" s="177">
        <v>5</v>
      </c>
      <c r="F1822" s="177" t="s">
        <v>295</v>
      </c>
      <c r="G1822" s="177" t="s">
        <v>142</v>
      </c>
      <c r="H1822" s="177" t="s">
        <v>142</v>
      </c>
    </row>
    <row r="1823" spans="1:8" x14ac:dyDescent="0.2">
      <c r="A1823" s="177" t="s">
        <v>203</v>
      </c>
      <c r="B1823" s="177" t="s">
        <v>1363</v>
      </c>
      <c r="C1823" s="177" t="s">
        <v>1382</v>
      </c>
      <c r="D1823" s="177">
        <v>2</v>
      </c>
      <c r="E1823" s="177">
        <v>5</v>
      </c>
      <c r="F1823" s="177" t="s">
        <v>295</v>
      </c>
      <c r="G1823" s="177" t="s">
        <v>142</v>
      </c>
      <c r="H1823" s="177" t="s">
        <v>142</v>
      </c>
    </row>
    <row r="1824" spans="1:8" x14ac:dyDescent="0.2">
      <c r="A1824" s="177" t="s">
        <v>203</v>
      </c>
      <c r="B1824" s="177" t="s">
        <v>1363</v>
      </c>
      <c r="C1824" s="177" t="s">
        <v>1383</v>
      </c>
      <c r="D1824" s="177">
        <v>1</v>
      </c>
      <c r="E1824" s="177">
        <v>5</v>
      </c>
      <c r="F1824" s="177" t="s">
        <v>295</v>
      </c>
      <c r="G1824" s="177" t="s">
        <v>142</v>
      </c>
      <c r="H1824" s="177" t="s">
        <v>142</v>
      </c>
    </row>
    <row r="1825" spans="1:8" x14ac:dyDescent="0.2">
      <c r="A1825" s="177" t="s">
        <v>203</v>
      </c>
      <c r="B1825" s="177" t="s">
        <v>1363</v>
      </c>
      <c r="C1825" s="177" t="s">
        <v>413</v>
      </c>
      <c r="D1825" s="177">
        <v>2</v>
      </c>
      <c r="E1825" s="177">
        <v>4</v>
      </c>
      <c r="F1825" s="177" t="s">
        <v>295</v>
      </c>
      <c r="G1825" s="177" t="s">
        <v>142</v>
      </c>
      <c r="H1825" s="177" t="s">
        <v>142</v>
      </c>
    </row>
    <row r="1826" spans="1:8" x14ac:dyDescent="0.2">
      <c r="A1826" s="177" t="s">
        <v>203</v>
      </c>
      <c r="B1826" s="177" t="s">
        <v>1363</v>
      </c>
      <c r="C1826" s="177" t="s">
        <v>1384</v>
      </c>
      <c r="D1826" s="177">
        <v>2</v>
      </c>
      <c r="E1826" s="177">
        <v>4</v>
      </c>
      <c r="F1826" s="177" t="s">
        <v>295</v>
      </c>
      <c r="G1826" s="177" t="s">
        <v>142</v>
      </c>
      <c r="H1826" s="177" t="s">
        <v>142</v>
      </c>
    </row>
    <row r="1827" spans="1:8" x14ac:dyDescent="0.2">
      <c r="A1827" s="177" t="s">
        <v>203</v>
      </c>
      <c r="B1827" s="177" t="s">
        <v>1363</v>
      </c>
      <c r="C1827" s="177" t="s">
        <v>1385</v>
      </c>
      <c r="D1827" s="177">
        <v>1</v>
      </c>
      <c r="E1827" s="177">
        <v>5</v>
      </c>
      <c r="F1827" s="177" t="s">
        <v>295</v>
      </c>
      <c r="G1827" s="177" t="s">
        <v>142</v>
      </c>
      <c r="H1827" s="177" t="s">
        <v>142</v>
      </c>
    </row>
    <row r="1828" spans="1:8" x14ac:dyDescent="0.2">
      <c r="A1828" s="177" t="s">
        <v>203</v>
      </c>
      <c r="B1828" s="177" t="s">
        <v>1363</v>
      </c>
      <c r="C1828" s="177" t="s">
        <v>1386</v>
      </c>
      <c r="D1828" s="177">
        <v>2</v>
      </c>
      <c r="E1828" s="177">
        <v>5</v>
      </c>
      <c r="F1828" s="177" t="s">
        <v>295</v>
      </c>
      <c r="G1828" s="177" t="s">
        <v>142</v>
      </c>
      <c r="H1828" s="177" t="s">
        <v>142</v>
      </c>
    </row>
    <row r="1829" spans="1:8" x14ac:dyDescent="0.2">
      <c r="A1829" s="177" t="s">
        <v>203</v>
      </c>
      <c r="B1829" s="177" t="s">
        <v>1363</v>
      </c>
      <c r="C1829" s="177" t="s">
        <v>363</v>
      </c>
      <c r="D1829" s="177">
        <v>2</v>
      </c>
      <c r="E1829" s="177">
        <v>4</v>
      </c>
      <c r="F1829" s="177" t="s">
        <v>295</v>
      </c>
      <c r="G1829" s="177" t="s">
        <v>142</v>
      </c>
      <c r="H1829" s="177" t="s">
        <v>142</v>
      </c>
    </row>
    <row r="1830" spans="1:8" x14ac:dyDescent="0.2">
      <c r="A1830" s="177" t="s">
        <v>203</v>
      </c>
      <c r="B1830" s="177" t="s">
        <v>1363</v>
      </c>
      <c r="C1830" s="177" t="s">
        <v>1387</v>
      </c>
      <c r="D1830" s="177">
        <v>2</v>
      </c>
      <c r="E1830" s="177">
        <v>4</v>
      </c>
      <c r="F1830" s="177" t="s">
        <v>295</v>
      </c>
      <c r="G1830" s="177" t="s">
        <v>142</v>
      </c>
      <c r="H1830" s="177" t="s">
        <v>142</v>
      </c>
    </row>
    <row r="1831" spans="1:8" x14ac:dyDescent="0.2">
      <c r="A1831" s="177" t="s">
        <v>205</v>
      </c>
      <c r="B1831" s="177" t="s">
        <v>1388</v>
      </c>
      <c r="C1831" s="177" t="s">
        <v>1389</v>
      </c>
      <c r="D1831" s="177">
        <v>1</v>
      </c>
      <c r="E1831" s="177">
        <v>5</v>
      </c>
      <c r="F1831" s="177" t="s">
        <v>135</v>
      </c>
      <c r="G1831" s="177" t="s">
        <v>142</v>
      </c>
      <c r="H1831" s="177" t="s">
        <v>142</v>
      </c>
    </row>
    <row r="1832" spans="1:8" x14ac:dyDescent="0.2">
      <c r="A1832" s="177" t="s">
        <v>205</v>
      </c>
      <c r="B1832" s="177" t="s">
        <v>1388</v>
      </c>
      <c r="C1832" s="177" t="s">
        <v>1023</v>
      </c>
      <c r="D1832" s="177">
        <v>1</v>
      </c>
      <c r="E1832" s="177">
        <v>6</v>
      </c>
      <c r="F1832" s="177" t="s">
        <v>135</v>
      </c>
      <c r="G1832" s="177" t="s">
        <v>142</v>
      </c>
      <c r="H1832" s="177" t="s">
        <v>142</v>
      </c>
    </row>
    <row r="1833" spans="1:8" x14ac:dyDescent="0.2">
      <c r="A1833" s="177" t="s">
        <v>205</v>
      </c>
      <c r="B1833" s="177" t="s">
        <v>1388</v>
      </c>
      <c r="C1833" s="177" t="s">
        <v>1390</v>
      </c>
      <c r="D1833" s="177">
        <v>3</v>
      </c>
      <c r="E1833" s="177">
        <v>4</v>
      </c>
      <c r="F1833" s="177" t="s">
        <v>135</v>
      </c>
      <c r="G1833" s="177" t="s">
        <v>142</v>
      </c>
      <c r="H1833" s="177" t="s">
        <v>142</v>
      </c>
    </row>
    <row r="1834" spans="1:8" x14ac:dyDescent="0.2">
      <c r="A1834" s="177" t="s">
        <v>205</v>
      </c>
      <c r="B1834" s="177" t="s">
        <v>1388</v>
      </c>
      <c r="C1834" s="177" t="s">
        <v>1391</v>
      </c>
      <c r="D1834" s="177">
        <v>1</v>
      </c>
      <c r="E1834" s="177">
        <v>6</v>
      </c>
      <c r="F1834" s="177" t="s">
        <v>135</v>
      </c>
      <c r="G1834" s="177" t="s">
        <v>142</v>
      </c>
      <c r="H1834" s="177" t="s">
        <v>142</v>
      </c>
    </row>
    <row r="1835" spans="1:8" x14ac:dyDescent="0.2">
      <c r="A1835" s="177" t="s">
        <v>205</v>
      </c>
      <c r="B1835" s="177" t="s">
        <v>1388</v>
      </c>
      <c r="C1835" s="177" t="s">
        <v>1392</v>
      </c>
      <c r="D1835" s="177">
        <v>1</v>
      </c>
      <c r="E1835" s="177">
        <v>6</v>
      </c>
      <c r="F1835" s="177" t="s">
        <v>135</v>
      </c>
      <c r="G1835" s="177" t="s">
        <v>142</v>
      </c>
      <c r="H1835" s="177" t="s">
        <v>142</v>
      </c>
    </row>
    <row r="1836" spans="1:8" x14ac:dyDescent="0.2">
      <c r="A1836" s="177" t="s">
        <v>205</v>
      </c>
      <c r="B1836" s="177" t="s">
        <v>1388</v>
      </c>
      <c r="C1836" s="177" t="s">
        <v>1393</v>
      </c>
      <c r="D1836" s="177">
        <v>1</v>
      </c>
      <c r="E1836" s="177">
        <v>5</v>
      </c>
      <c r="F1836" s="177" t="s">
        <v>135</v>
      </c>
      <c r="G1836" s="177" t="s">
        <v>142</v>
      </c>
      <c r="H1836" s="177" t="s">
        <v>142</v>
      </c>
    </row>
    <row r="1837" spans="1:8" x14ac:dyDescent="0.2">
      <c r="A1837" s="177" t="s">
        <v>205</v>
      </c>
      <c r="B1837" s="177" t="s">
        <v>1388</v>
      </c>
      <c r="C1837" s="177" t="s">
        <v>847</v>
      </c>
      <c r="D1837" s="177">
        <v>1</v>
      </c>
      <c r="E1837" s="177">
        <v>5</v>
      </c>
      <c r="F1837" s="177" t="s">
        <v>135</v>
      </c>
      <c r="G1837" s="177" t="s">
        <v>142</v>
      </c>
      <c r="H1837" s="177" t="s">
        <v>142</v>
      </c>
    </row>
    <row r="1838" spans="1:8" x14ac:dyDescent="0.2">
      <c r="A1838" s="177" t="s">
        <v>205</v>
      </c>
      <c r="B1838" s="177" t="s">
        <v>1388</v>
      </c>
      <c r="C1838" s="177" t="s">
        <v>1394</v>
      </c>
      <c r="D1838" s="177">
        <v>1</v>
      </c>
      <c r="E1838" s="177">
        <v>5</v>
      </c>
      <c r="F1838" s="177" t="s">
        <v>135</v>
      </c>
      <c r="G1838" s="177" t="s">
        <v>142</v>
      </c>
      <c r="H1838" s="177" t="s">
        <v>142</v>
      </c>
    </row>
    <row r="1839" spans="1:8" x14ac:dyDescent="0.2">
      <c r="A1839" s="177" t="s">
        <v>205</v>
      </c>
      <c r="B1839" s="177" t="s">
        <v>1388</v>
      </c>
      <c r="C1839" s="177" t="s">
        <v>1395</v>
      </c>
      <c r="D1839" s="177">
        <v>1</v>
      </c>
      <c r="E1839" s="177">
        <v>6</v>
      </c>
      <c r="F1839" s="177" t="s">
        <v>135</v>
      </c>
      <c r="G1839" s="177" t="s">
        <v>142</v>
      </c>
      <c r="H1839" s="177" t="s">
        <v>142</v>
      </c>
    </row>
    <row r="1840" spans="1:8" x14ac:dyDescent="0.2">
      <c r="A1840" s="177" t="s">
        <v>205</v>
      </c>
      <c r="B1840" s="177" t="s">
        <v>1388</v>
      </c>
      <c r="C1840" s="177" t="s">
        <v>705</v>
      </c>
      <c r="D1840" s="177">
        <v>2</v>
      </c>
      <c r="E1840" s="177">
        <v>6</v>
      </c>
      <c r="F1840" s="177" t="s">
        <v>135</v>
      </c>
      <c r="G1840" s="177" t="s">
        <v>142</v>
      </c>
      <c r="H1840" s="177" t="s">
        <v>142</v>
      </c>
    </row>
    <row r="1841" spans="1:8" x14ac:dyDescent="0.2">
      <c r="A1841" s="177" t="s">
        <v>205</v>
      </c>
      <c r="B1841" s="177" t="s">
        <v>1388</v>
      </c>
      <c r="C1841" s="177" t="s">
        <v>321</v>
      </c>
      <c r="D1841" s="177">
        <v>1</v>
      </c>
      <c r="E1841" s="177">
        <v>5</v>
      </c>
      <c r="F1841" s="177" t="s">
        <v>135</v>
      </c>
      <c r="G1841" s="177" t="s">
        <v>142</v>
      </c>
      <c r="H1841" s="177" t="s">
        <v>142</v>
      </c>
    </row>
    <row r="1842" spans="1:8" x14ac:dyDescent="0.2">
      <c r="A1842" s="177" t="s">
        <v>205</v>
      </c>
      <c r="B1842" s="177" t="s">
        <v>1388</v>
      </c>
      <c r="C1842" s="177" t="s">
        <v>1396</v>
      </c>
      <c r="D1842" s="177">
        <v>1</v>
      </c>
      <c r="E1842" s="177">
        <v>5</v>
      </c>
      <c r="F1842" s="177" t="s">
        <v>135</v>
      </c>
      <c r="G1842" s="177" t="s">
        <v>142</v>
      </c>
      <c r="H1842" s="177" t="s">
        <v>142</v>
      </c>
    </row>
    <row r="1843" spans="1:8" x14ac:dyDescent="0.2">
      <c r="A1843" s="177" t="s">
        <v>205</v>
      </c>
      <c r="B1843" s="177" t="s">
        <v>1388</v>
      </c>
      <c r="C1843" s="177" t="s">
        <v>758</v>
      </c>
      <c r="D1843" s="177">
        <v>1</v>
      </c>
      <c r="E1843" s="177">
        <v>6</v>
      </c>
      <c r="F1843" s="177" t="s">
        <v>135</v>
      </c>
      <c r="G1843" s="177" t="s">
        <v>142</v>
      </c>
      <c r="H1843" s="177" t="s">
        <v>142</v>
      </c>
    </row>
    <row r="1844" spans="1:8" x14ac:dyDescent="0.2">
      <c r="A1844" s="177" t="s">
        <v>205</v>
      </c>
      <c r="B1844" s="177" t="s">
        <v>1388</v>
      </c>
      <c r="C1844" s="177" t="s">
        <v>1397</v>
      </c>
      <c r="D1844" s="177">
        <v>1</v>
      </c>
      <c r="E1844" s="177">
        <v>5</v>
      </c>
      <c r="F1844" s="177" t="s">
        <v>135</v>
      </c>
      <c r="G1844" s="177" t="s">
        <v>142</v>
      </c>
      <c r="H1844" s="177" t="s">
        <v>142</v>
      </c>
    </row>
    <row r="1845" spans="1:8" x14ac:dyDescent="0.2">
      <c r="A1845" s="177" t="s">
        <v>205</v>
      </c>
      <c r="B1845" s="177" t="s">
        <v>1388</v>
      </c>
      <c r="C1845" s="177" t="s">
        <v>1398</v>
      </c>
      <c r="D1845" s="177">
        <v>1</v>
      </c>
      <c r="E1845" s="177">
        <v>5</v>
      </c>
      <c r="F1845" s="177" t="s">
        <v>135</v>
      </c>
      <c r="G1845" s="177" t="s">
        <v>142</v>
      </c>
      <c r="H1845" s="177" t="s">
        <v>142</v>
      </c>
    </row>
    <row r="1846" spans="1:8" x14ac:dyDescent="0.2">
      <c r="A1846" s="177" t="s">
        <v>205</v>
      </c>
      <c r="B1846" s="177" t="s">
        <v>1388</v>
      </c>
      <c r="C1846" s="177" t="s">
        <v>1045</v>
      </c>
      <c r="D1846" s="177">
        <v>3</v>
      </c>
      <c r="E1846" s="177">
        <v>6</v>
      </c>
      <c r="F1846" s="177" t="s">
        <v>135</v>
      </c>
      <c r="G1846" s="177" t="s">
        <v>142</v>
      </c>
      <c r="H1846" s="177" t="s">
        <v>142</v>
      </c>
    </row>
    <row r="1847" spans="1:8" x14ac:dyDescent="0.2">
      <c r="A1847" s="177" t="s">
        <v>205</v>
      </c>
      <c r="B1847" s="177" t="s">
        <v>1388</v>
      </c>
      <c r="C1847" s="177" t="s">
        <v>198</v>
      </c>
      <c r="D1847" s="177">
        <v>3</v>
      </c>
      <c r="E1847" s="177">
        <v>6</v>
      </c>
      <c r="F1847" s="177" t="s">
        <v>135</v>
      </c>
      <c r="G1847" s="177" t="s">
        <v>142</v>
      </c>
      <c r="H1847" s="177" t="s">
        <v>142</v>
      </c>
    </row>
    <row r="1848" spans="1:8" x14ac:dyDescent="0.2">
      <c r="A1848" s="177" t="s">
        <v>205</v>
      </c>
      <c r="B1848" s="177" t="s">
        <v>1388</v>
      </c>
      <c r="C1848" s="177" t="s">
        <v>330</v>
      </c>
      <c r="D1848" s="177">
        <v>3</v>
      </c>
      <c r="E1848" s="177">
        <v>6</v>
      </c>
      <c r="F1848" s="177" t="s">
        <v>135</v>
      </c>
      <c r="G1848" s="177" t="s">
        <v>142</v>
      </c>
      <c r="H1848" s="177" t="s">
        <v>142</v>
      </c>
    </row>
    <row r="1849" spans="1:8" x14ac:dyDescent="0.2">
      <c r="A1849" s="177" t="s">
        <v>205</v>
      </c>
      <c r="B1849" s="177" t="s">
        <v>1388</v>
      </c>
      <c r="C1849" s="177" t="s">
        <v>1067</v>
      </c>
      <c r="D1849" s="177">
        <v>1</v>
      </c>
      <c r="E1849" s="177">
        <v>5</v>
      </c>
      <c r="F1849" s="177" t="s">
        <v>135</v>
      </c>
      <c r="G1849" s="177" t="s">
        <v>142</v>
      </c>
      <c r="H1849" s="177" t="s">
        <v>142</v>
      </c>
    </row>
    <row r="1850" spans="1:8" x14ac:dyDescent="0.2">
      <c r="A1850" s="177" t="s">
        <v>205</v>
      </c>
      <c r="B1850" s="177" t="s">
        <v>1388</v>
      </c>
      <c r="C1850" s="177" t="s">
        <v>202</v>
      </c>
      <c r="D1850" s="177">
        <v>1</v>
      </c>
      <c r="E1850" s="177">
        <v>5</v>
      </c>
      <c r="F1850" s="177" t="s">
        <v>135</v>
      </c>
      <c r="G1850" s="177" t="s">
        <v>142</v>
      </c>
      <c r="H1850" s="177" t="s">
        <v>142</v>
      </c>
    </row>
    <row r="1851" spans="1:8" x14ac:dyDescent="0.2">
      <c r="A1851" s="177" t="s">
        <v>205</v>
      </c>
      <c r="B1851" s="177" t="s">
        <v>1388</v>
      </c>
      <c r="C1851" s="177" t="s">
        <v>515</v>
      </c>
      <c r="D1851" s="177">
        <v>3</v>
      </c>
      <c r="E1851" s="177">
        <v>6</v>
      </c>
      <c r="F1851" s="177" t="s">
        <v>135</v>
      </c>
      <c r="G1851" s="177" t="s">
        <v>142</v>
      </c>
      <c r="H1851" s="177" t="s">
        <v>142</v>
      </c>
    </row>
    <row r="1852" spans="1:8" x14ac:dyDescent="0.2">
      <c r="A1852" s="177" t="s">
        <v>205</v>
      </c>
      <c r="B1852" s="177" t="s">
        <v>1388</v>
      </c>
      <c r="C1852" s="177" t="s">
        <v>1399</v>
      </c>
      <c r="D1852" s="177">
        <v>3</v>
      </c>
      <c r="E1852" s="177">
        <v>6</v>
      </c>
      <c r="F1852" s="177" t="s">
        <v>135</v>
      </c>
      <c r="G1852" s="177" t="s">
        <v>142</v>
      </c>
      <c r="H1852" s="177" t="s">
        <v>142</v>
      </c>
    </row>
    <row r="1853" spans="1:8" x14ac:dyDescent="0.2">
      <c r="A1853" s="177" t="s">
        <v>205</v>
      </c>
      <c r="B1853" s="177" t="s">
        <v>1388</v>
      </c>
      <c r="C1853" s="177" t="s">
        <v>212</v>
      </c>
      <c r="D1853" s="177">
        <v>2</v>
      </c>
      <c r="E1853" s="177">
        <v>6</v>
      </c>
      <c r="F1853" s="177" t="s">
        <v>135</v>
      </c>
      <c r="G1853" s="177" t="s">
        <v>142</v>
      </c>
      <c r="H1853" s="177" t="s">
        <v>142</v>
      </c>
    </row>
    <row r="1854" spans="1:8" x14ac:dyDescent="0.2">
      <c r="A1854" s="177" t="s">
        <v>205</v>
      </c>
      <c r="B1854" s="177" t="s">
        <v>1388</v>
      </c>
      <c r="C1854" s="177" t="s">
        <v>385</v>
      </c>
      <c r="D1854" s="177">
        <v>3</v>
      </c>
      <c r="E1854" s="177">
        <v>4</v>
      </c>
      <c r="F1854" s="177" t="s">
        <v>135</v>
      </c>
      <c r="G1854" s="177" t="s">
        <v>142</v>
      </c>
      <c r="H1854" s="177" t="s">
        <v>142</v>
      </c>
    </row>
    <row r="1855" spans="1:8" x14ac:dyDescent="0.2">
      <c r="A1855" s="177" t="s">
        <v>205</v>
      </c>
      <c r="B1855" s="177" t="s">
        <v>1388</v>
      </c>
      <c r="C1855" s="177" t="s">
        <v>686</v>
      </c>
      <c r="D1855" s="177">
        <v>2</v>
      </c>
      <c r="E1855" s="177">
        <v>6</v>
      </c>
      <c r="F1855" s="177" t="s">
        <v>135</v>
      </c>
      <c r="G1855" s="177" t="s">
        <v>142</v>
      </c>
      <c r="H1855" s="177" t="s">
        <v>142</v>
      </c>
    </row>
    <row r="1856" spans="1:8" x14ac:dyDescent="0.2">
      <c r="A1856" s="177" t="s">
        <v>205</v>
      </c>
      <c r="B1856" s="177" t="s">
        <v>1388</v>
      </c>
      <c r="C1856" s="177" t="s">
        <v>725</v>
      </c>
      <c r="D1856" s="177">
        <v>1</v>
      </c>
      <c r="E1856" s="177">
        <v>5</v>
      </c>
      <c r="F1856" s="177" t="s">
        <v>135</v>
      </c>
      <c r="G1856" s="177" t="s">
        <v>142</v>
      </c>
      <c r="H1856" s="177" t="s">
        <v>142</v>
      </c>
    </row>
    <row r="1857" spans="1:8" x14ac:dyDescent="0.2">
      <c r="A1857" s="177" t="s">
        <v>205</v>
      </c>
      <c r="B1857" s="177" t="s">
        <v>1388</v>
      </c>
      <c r="C1857" s="177" t="s">
        <v>228</v>
      </c>
      <c r="D1857" s="177">
        <v>1</v>
      </c>
      <c r="E1857" s="177">
        <v>6</v>
      </c>
      <c r="F1857" s="177" t="s">
        <v>135</v>
      </c>
      <c r="G1857" s="177" t="s">
        <v>142</v>
      </c>
      <c r="H1857" s="177" t="s">
        <v>142</v>
      </c>
    </row>
    <row r="1858" spans="1:8" x14ac:dyDescent="0.2">
      <c r="A1858" s="177" t="s">
        <v>205</v>
      </c>
      <c r="B1858" s="177" t="s">
        <v>1388</v>
      </c>
      <c r="C1858" s="177" t="s">
        <v>238</v>
      </c>
      <c r="D1858" s="177">
        <v>2</v>
      </c>
      <c r="E1858" s="177">
        <v>5</v>
      </c>
      <c r="F1858" s="177" t="s">
        <v>135</v>
      </c>
      <c r="G1858" s="177" t="s">
        <v>142</v>
      </c>
      <c r="H1858" s="177" t="s">
        <v>142</v>
      </c>
    </row>
    <row r="1859" spans="1:8" x14ac:dyDescent="0.2">
      <c r="A1859" s="177" t="s">
        <v>205</v>
      </c>
      <c r="B1859" s="177" t="s">
        <v>1388</v>
      </c>
      <c r="C1859" s="177" t="s">
        <v>240</v>
      </c>
      <c r="D1859" s="177">
        <v>2</v>
      </c>
      <c r="E1859" s="177">
        <v>6</v>
      </c>
      <c r="F1859" s="177" t="s">
        <v>135</v>
      </c>
      <c r="G1859" s="177" t="s">
        <v>142</v>
      </c>
      <c r="H1859" s="177" t="s">
        <v>142</v>
      </c>
    </row>
    <row r="1860" spans="1:8" x14ac:dyDescent="0.2">
      <c r="A1860" s="177" t="s">
        <v>205</v>
      </c>
      <c r="B1860" s="177" t="s">
        <v>1388</v>
      </c>
      <c r="C1860" s="177" t="s">
        <v>529</v>
      </c>
      <c r="D1860" s="177">
        <v>3</v>
      </c>
      <c r="E1860" s="177">
        <v>4</v>
      </c>
      <c r="F1860" s="177" t="s">
        <v>135</v>
      </c>
      <c r="G1860" s="177" t="s">
        <v>142</v>
      </c>
      <c r="H1860" s="177" t="s">
        <v>142</v>
      </c>
    </row>
    <row r="1861" spans="1:8" x14ac:dyDescent="0.2">
      <c r="A1861" s="177" t="s">
        <v>205</v>
      </c>
      <c r="B1861" s="177" t="s">
        <v>1388</v>
      </c>
      <c r="C1861" s="177" t="s">
        <v>1400</v>
      </c>
      <c r="D1861" s="177">
        <v>3</v>
      </c>
      <c r="E1861" s="177">
        <v>4</v>
      </c>
      <c r="F1861" s="177" t="s">
        <v>135</v>
      </c>
      <c r="G1861" s="177" t="s">
        <v>142</v>
      </c>
      <c r="H1861" s="177" t="s">
        <v>142</v>
      </c>
    </row>
    <row r="1862" spans="1:8" x14ac:dyDescent="0.2">
      <c r="A1862" s="177" t="s">
        <v>205</v>
      </c>
      <c r="B1862" s="177" t="s">
        <v>1388</v>
      </c>
      <c r="C1862" s="177" t="s">
        <v>1401</v>
      </c>
      <c r="D1862" s="177">
        <v>2</v>
      </c>
      <c r="E1862" s="177">
        <v>5</v>
      </c>
      <c r="F1862" s="177" t="s">
        <v>135</v>
      </c>
      <c r="G1862" s="177" t="s">
        <v>142</v>
      </c>
      <c r="H1862" s="177" t="s">
        <v>142</v>
      </c>
    </row>
    <row r="1863" spans="1:8" x14ac:dyDescent="0.2">
      <c r="A1863" s="177" t="s">
        <v>205</v>
      </c>
      <c r="B1863" s="177" t="s">
        <v>1388</v>
      </c>
      <c r="C1863" s="177" t="s">
        <v>689</v>
      </c>
      <c r="D1863" s="177">
        <v>2</v>
      </c>
      <c r="E1863" s="177">
        <v>6</v>
      </c>
      <c r="F1863" s="177" t="s">
        <v>135</v>
      </c>
      <c r="G1863" s="177" t="s">
        <v>142</v>
      </c>
      <c r="H1863" s="177" t="s">
        <v>142</v>
      </c>
    </row>
    <row r="1864" spans="1:8" x14ac:dyDescent="0.2">
      <c r="A1864" s="177" t="s">
        <v>205</v>
      </c>
      <c r="B1864" s="177" t="s">
        <v>1388</v>
      </c>
      <c r="C1864" s="177" t="s">
        <v>1402</v>
      </c>
      <c r="D1864" s="177">
        <v>1</v>
      </c>
      <c r="E1864" s="177">
        <v>5</v>
      </c>
      <c r="F1864" s="177" t="s">
        <v>135</v>
      </c>
      <c r="G1864" s="177" t="s">
        <v>142</v>
      </c>
      <c r="H1864" s="177" t="s">
        <v>142</v>
      </c>
    </row>
    <row r="1865" spans="1:8" x14ac:dyDescent="0.2">
      <c r="A1865" s="177" t="s">
        <v>205</v>
      </c>
      <c r="B1865" s="177" t="s">
        <v>1388</v>
      </c>
      <c r="C1865" s="177" t="s">
        <v>1403</v>
      </c>
      <c r="D1865" s="177">
        <v>1</v>
      </c>
      <c r="E1865" s="177">
        <v>5</v>
      </c>
      <c r="F1865" s="177" t="s">
        <v>135</v>
      </c>
      <c r="G1865" s="177" t="s">
        <v>142</v>
      </c>
      <c r="H1865" s="177" t="s">
        <v>142</v>
      </c>
    </row>
    <row r="1866" spans="1:8" x14ac:dyDescent="0.2">
      <c r="A1866" s="177" t="s">
        <v>205</v>
      </c>
      <c r="B1866" s="177" t="s">
        <v>1388</v>
      </c>
      <c r="C1866" s="177" t="s">
        <v>398</v>
      </c>
      <c r="D1866" s="177">
        <v>1</v>
      </c>
      <c r="E1866" s="177">
        <v>5</v>
      </c>
      <c r="F1866" s="177" t="s">
        <v>135</v>
      </c>
      <c r="G1866" s="177" t="s">
        <v>142</v>
      </c>
      <c r="H1866" s="177" t="s">
        <v>142</v>
      </c>
    </row>
    <row r="1867" spans="1:8" x14ac:dyDescent="0.2">
      <c r="A1867" s="177" t="s">
        <v>205</v>
      </c>
      <c r="B1867" s="177" t="s">
        <v>1388</v>
      </c>
      <c r="C1867" s="177" t="s">
        <v>988</v>
      </c>
      <c r="D1867" s="177">
        <v>2</v>
      </c>
      <c r="E1867" s="177">
        <v>5</v>
      </c>
      <c r="F1867" s="177" t="s">
        <v>135</v>
      </c>
      <c r="G1867" s="177" t="s">
        <v>142</v>
      </c>
      <c r="H1867" s="177" t="s">
        <v>142</v>
      </c>
    </row>
    <row r="1868" spans="1:8" x14ac:dyDescent="0.2">
      <c r="A1868" s="177" t="s">
        <v>205</v>
      </c>
      <c r="B1868" s="177" t="s">
        <v>1388</v>
      </c>
      <c r="C1868" s="177" t="s">
        <v>1404</v>
      </c>
      <c r="D1868" s="177">
        <v>2</v>
      </c>
      <c r="E1868" s="177">
        <v>5</v>
      </c>
      <c r="F1868" s="177" t="s">
        <v>135</v>
      </c>
      <c r="G1868" s="177" t="s">
        <v>142</v>
      </c>
      <c r="H1868" s="177" t="s">
        <v>142</v>
      </c>
    </row>
    <row r="1869" spans="1:8" x14ac:dyDescent="0.2">
      <c r="A1869" s="177" t="s">
        <v>205</v>
      </c>
      <c r="B1869" s="177" t="s">
        <v>1388</v>
      </c>
      <c r="C1869" s="177" t="s">
        <v>1104</v>
      </c>
      <c r="D1869" s="177">
        <v>1</v>
      </c>
      <c r="E1869" s="177">
        <v>6</v>
      </c>
      <c r="F1869" s="177" t="s">
        <v>135</v>
      </c>
      <c r="G1869" s="177" t="s">
        <v>142</v>
      </c>
      <c r="H1869" s="177" t="s">
        <v>142</v>
      </c>
    </row>
    <row r="1870" spans="1:8" x14ac:dyDescent="0.2">
      <c r="A1870" s="177" t="s">
        <v>205</v>
      </c>
      <c r="B1870" s="177" t="s">
        <v>1388</v>
      </c>
      <c r="C1870" s="177" t="s">
        <v>536</v>
      </c>
      <c r="D1870" s="177">
        <v>1</v>
      </c>
      <c r="E1870" s="177">
        <v>5</v>
      </c>
      <c r="F1870" s="177" t="s">
        <v>135</v>
      </c>
      <c r="G1870" s="177" t="s">
        <v>142</v>
      </c>
      <c r="H1870" s="177" t="s">
        <v>142</v>
      </c>
    </row>
    <row r="1871" spans="1:8" x14ac:dyDescent="0.2">
      <c r="A1871" s="177" t="s">
        <v>205</v>
      </c>
      <c r="B1871" s="177" t="s">
        <v>1388</v>
      </c>
      <c r="C1871" s="177" t="s">
        <v>1405</v>
      </c>
      <c r="D1871" s="177">
        <v>3</v>
      </c>
      <c r="E1871" s="177">
        <v>4</v>
      </c>
      <c r="F1871" s="177" t="s">
        <v>135</v>
      </c>
      <c r="G1871" s="177" t="s">
        <v>142</v>
      </c>
      <c r="H1871" s="177" t="s">
        <v>142</v>
      </c>
    </row>
    <row r="1872" spans="1:8" x14ac:dyDescent="0.2">
      <c r="A1872" s="177" t="s">
        <v>205</v>
      </c>
      <c r="B1872" s="177" t="s">
        <v>1388</v>
      </c>
      <c r="C1872" s="177" t="s">
        <v>1406</v>
      </c>
      <c r="D1872" s="177">
        <v>1</v>
      </c>
      <c r="E1872" s="177">
        <v>5</v>
      </c>
      <c r="F1872" s="177" t="s">
        <v>135</v>
      </c>
      <c r="G1872" s="177" t="s">
        <v>142</v>
      </c>
      <c r="H1872" s="177" t="s">
        <v>142</v>
      </c>
    </row>
    <row r="1873" spans="1:8" x14ac:dyDescent="0.2">
      <c r="A1873" s="177" t="s">
        <v>205</v>
      </c>
      <c r="B1873" s="177" t="s">
        <v>1388</v>
      </c>
      <c r="C1873" s="177" t="s">
        <v>627</v>
      </c>
      <c r="D1873" s="177">
        <v>3</v>
      </c>
      <c r="E1873" s="177">
        <v>4</v>
      </c>
      <c r="F1873" s="177" t="s">
        <v>135</v>
      </c>
      <c r="G1873" s="177" t="s">
        <v>142</v>
      </c>
      <c r="H1873" s="177" t="s">
        <v>142</v>
      </c>
    </row>
    <row r="1874" spans="1:8" x14ac:dyDescent="0.2">
      <c r="A1874" s="177" t="s">
        <v>205</v>
      </c>
      <c r="B1874" s="177" t="s">
        <v>1388</v>
      </c>
      <c r="C1874" s="177" t="s">
        <v>1407</v>
      </c>
      <c r="D1874" s="177">
        <v>3</v>
      </c>
      <c r="E1874" s="177">
        <v>5</v>
      </c>
      <c r="F1874" s="177" t="s">
        <v>135</v>
      </c>
      <c r="G1874" s="177" t="s">
        <v>142</v>
      </c>
      <c r="H1874" s="177" t="s">
        <v>142</v>
      </c>
    </row>
    <row r="1875" spans="1:8" x14ac:dyDescent="0.2">
      <c r="A1875" s="177" t="s">
        <v>205</v>
      </c>
      <c r="B1875" s="177" t="s">
        <v>1388</v>
      </c>
      <c r="C1875" s="177" t="s">
        <v>1408</v>
      </c>
      <c r="D1875" s="177">
        <v>2</v>
      </c>
      <c r="E1875" s="177">
        <v>6</v>
      </c>
      <c r="F1875" s="177" t="s">
        <v>135</v>
      </c>
      <c r="G1875" s="177" t="s">
        <v>142</v>
      </c>
      <c r="H1875" s="177" t="s">
        <v>142</v>
      </c>
    </row>
    <row r="1876" spans="1:8" x14ac:dyDescent="0.2">
      <c r="A1876" s="177" t="s">
        <v>205</v>
      </c>
      <c r="B1876" s="177" t="s">
        <v>1388</v>
      </c>
      <c r="C1876" s="177" t="s">
        <v>1409</v>
      </c>
      <c r="D1876" s="177">
        <v>2</v>
      </c>
      <c r="E1876" s="177">
        <v>5</v>
      </c>
      <c r="F1876" s="177" t="s">
        <v>135</v>
      </c>
      <c r="G1876" s="177" t="s">
        <v>142</v>
      </c>
      <c r="H1876" s="177" t="s">
        <v>142</v>
      </c>
    </row>
    <row r="1877" spans="1:8" x14ac:dyDescent="0.2">
      <c r="A1877" s="177" t="s">
        <v>205</v>
      </c>
      <c r="B1877" s="177" t="s">
        <v>1388</v>
      </c>
      <c r="C1877" s="177" t="s">
        <v>1410</v>
      </c>
      <c r="D1877" s="177">
        <v>2</v>
      </c>
      <c r="E1877" s="177">
        <v>5</v>
      </c>
      <c r="F1877" s="177" t="s">
        <v>135</v>
      </c>
      <c r="G1877" s="177" t="s">
        <v>142</v>
      </c>
      <c r="H1877" s="177" t="s">
        <v>142</v>
      </c>
    </row>
    <row r="1878" spans="1:8" x14ac:dyDescent="0.2">
      <c r="A1878" s="177" t="s">
        <v>205</v>
      </c>
      <c r="B1878" s="177" t="s">
        <v>1388</v>
      </c>
      <c r="C1878" s="177" t="s">
        <v>1411</v>
      </c>
      <c r="D1878" s="177">
        <v>1</v>
      </c>
      <c r="E1878" s="177">
        <v>6</v>
      </c>
      <c r="F1878" s="177" t="s">
        <v>135</v>
      </c>
      <c r="G1878" s="177" t="s">
        <v>142</v>
      </c>
      <c r="H1878" s="177" t="s">
        <v>142</v>
      </c>
    </row>
    <row r="1879" spans="1:8" x14ac:dyDescent="0.2">
      <c r="A1879" s="177" t="s">
        <v>205</v>
      </c>
      <c r="B1879" s="177" t="s">
        <v>1388</v>
      </c>
      <c r="C1879" s="177" t="s">
        <v>741</v>
      </c>
      <c r="D1879" s="177">
        <v>1</v>
      </c>
      <c r="E1879" s="177">
        <v>6</v>
      </c>
      <c r="F1879" s="177" t="s">
        <v>135</v>
      </c>
      <c r="G1879" s="177" t="s">
        <v>142</v>
      </c>
      <c r="H1879" s="177" t="s">
        <v>142</v>
      </c>
    </row>
    <row r="1880" spans="1:8" x14ac:dyDescent="0.2">
      <c r="A1880" s="177" t="s">
        <v>205</v>
      </c>
      <c r="B1880" s="177" t="s">
        <v>1388</v>
      </c>
      <c r="C1880" s="177" t="s">
        <v>1412</v>
      </c>
      <c r="D1880" s="177">
        <v>1</v>
      </c>
      <c r="E1880" s="177">
        <v>5</v>
      </c>
      <c r="F1880" s="177" t="s">
        <v>135</v>
      </c>
      <c r="G1880" s="177" t="s">
        <v>142</v>
      </c>
      <c r="H1880" s="177" t="s">
        <v>142</v>
      </c>
    </row>
    <row r="1881" spans="1:8" x14ac:dyDescent="0.2">
      <c r="A1881" s="177" t="s">
        <v>205</v>
      </c>
      <c r="B1881" s="177" t="s">
        <v>1388</v>
      </c>
      <c r="C1881" s="177" t="s">
        <v>783</v>
      </c>
      <c r="D1881" s="177">
        <v>1</v>
      </c>
      <c r="E1881" s="177">
        <v>6</v>
      </c>
      <c r="F1881" s="177" t="s">
        <v>135</v>
      </c>
      <c r="G1881" s="177" t="s">
        <v>142</v>
      </c>
      <c r="H1881" s="177" t="s">
        <v>142</v>
      </c>
    </row>
    <row r="1882" spans="1:8" x14ac:dyDescent="0.2">
      <c r="A1882" s="177" t="s">
        <v>205</v>
      </c>
      <c r="B1882" s="177" t="s">
        <v>1388</v>
      </c>
      <c r="C1882" s="177" t="s">
        <v>1050</v>
      </c>
      <c r="D1882" s="177">
        <v>3</v>
      </c>
      <c r="E1882" s="177">
        <v>4</v>
      </c>
      <c r="F1882" s="177" t="s">
        <v>135</v>
      </c>
      <c r="G1882" s="177" t="s">
        <v>142</v>
      </c>
      <c r="H1882" s="177" t="s">
        <v>142</v>
      </c>
    </row>
    <row r="1883" spans="1:8" x14ac:dyDescent="0.2">
      <c r="A1883" s="177" t="s">
        <v>205</v>
      </c>
      <c r="B1883" s="177" t="s">
        <v>1388</v>
      </c>
      <c r="C1883" s="177" t="s">
        <v>784</v>
      </c>
      <c r="D1883" s="177">
        <v>1</v>
      </c>
      <c r="E1883" s="177">
        <v>6</v>
      </c>
      <c r="F1883" s="177" t="s">
        <v>135</v>
      </c>
      <c r="G1883" s="177" t="s">
        <v>142</v>
      </c>
      <c r="H1883" s="177" t="s">
        <v>142</v>
      </c>
    </row>
    <row r="1884" spans="1:8" x14ac:dyDescent="0.2">
      <c r="A1884" s="177" t="s">
        <v>205</v>
      </c>
      <c r="B1884" s="177" t="s">
        <v>1388</v>
      </c>
      <c r="C1884" s="177" t="s">
        <v>1413</v>
      </c>
      <c r="D1884" s="177">
        <v>1</v>
      </c>
      <c r="E1884" s="177">
        <v>5</v>
      </c>
      <c r="F1884" s="177" t="s">
        <v>135</v>
      </c>
      <c r="G1884" s="177" t="s">
        <v>142</v>
      </c>
      <c r="H1884" s="177" t="s">
        <v>142</v>
      </c>
    </row>
    <row r="1885" spans="1:8" x14ac:dyDescent="0.2">
      <c r="A1885" s="177" t="s">
        <v>205</v>
      </c>
      <c r="B1885" s="177" t="s">
        <v>1388</v>
      </c>
      <c r="C1885" s="177" t="s">
        <v>1414</v>
      </c>
      <c r="D1885" s="177">
        <v>1</v>
      </c>
      <c r="E1885" s="177">
        <v>6</v>
      </c>
      <c r="F1885" s="177" t="s">
        <v>135</v>
      </c>
      <c r="G1885" s="177" t="s">
        <v>142</v>
      </c>
      <c r="H1885" s="177" t="s">
        <v>142</v>
      </c>
    </row>
    <row r="1886" spans="1:8" x14ac:dyDescent="0.2">
      <c r="A1886" s="177" t="s">
        <v>205</v>
      </c>
      <c r="B1886" s="177" t="s">
        <v>1388</v>
      </c>
      <c r="C1886" s="177" t="s">
        <v>1415</v>
      </c>
      <c r="D1886" s="177">
        <v>1</v>
      </c>
      <c r="E1886" s="177">
        <v>6</v>
      </c>
      <c r="F1886" s="177" t="s">
        <v>135</v>
      </c>
      <c r="G1886" s="177" t="s">
        <v>142</v>
      </c>
      <c r="H1886" s="177" t="s">
        <v>142</v>
      </c>
    </row>
    <row r="1887" spans="1:8" x14ac:dyDescent="0.2">
      <c r="A1887" s="177" t="s">
        <v>205</v>
      </c>
      <c r="B1887" s="177" t="s">
        <v>1388</v>
      </c>
      <c r="C1887" s="177" t="s">
        <v>649</v>
      </c>
      <c r="D1887" s="177">
        <v>3</v>
      </c>
      <c r="E1887" s="177">
        <v>6</v>
      </c>
      <c r="F1887" s="177" t="s">
        <v>135</v>
      </c>
      <c r="G1887" s="177" t="s">
        <v>142</v>
      </c>
      <c r="H1887" s="177" t="s">
        <v>142</v>
      </c>
    </row>
    <row r="1888" spans="1:8" x14ac:dyDescent="0.2">
      <c r="A1888" s="177" t="s">
        <v>205</v>
      </c>
      <c r="B1888" s="177" t="s">
        <v>1388</v>
      </c>
      <c r="C1888" s="177" t="s">
        <v>260</v>
      </c>
      <c r="D1888" s="177">
        <v>1</v>
      </c>
      <c r="E1888" s="177">
        <v>5</v>
      </c>
      <c r="F1888" s="177" t="s">
        <v>135</v>
      </c>
      <c r="G1888" s="177" t="s">
        <v>142</v>
      </c>
      <c r="H1888" s="177" t="s">
        <v>142</v>
      </c>
    </row>
    <row r="1889" spans="1:8" x14ac:dyDescent="0.2">
      <c r="A1889" s="177" t="s">
        <v>205</v>
      </c>
      <c r="B1889" s="177" t="s">
        <v>1388</v>
      </c>
      <c r="C1889" s="177" t="s">
        <v>650</v>
      </c>
      <c r="D1889" s="177">
        <v>2</v>
      </c>
      <c r="E1889" s="177">
        <v>5</v>
      </c>
      <c r="F1889" s="177" t="s">
        <v>135</v>
      </c>
      <c r="G1889" s="177" t="s">
        <v>142</v>
      </c>
      <c r="H1889" s="177" t="s">
        <v>142</v>
      </c>
    </row>
    <row r="1890" spans="1:8" x14ac:dyDescent="0.2">
      <c r="A1890" s="177" t="s">
        <v>205</v>
      </c>
      <c r="B1890" s="177" t="s">
        <v>1388</v>
      </c>
      <c r="C1890" s="177" t="s">
        <v>1416</v>
      </c>
      <c r="D1890" s="177">
        <v>3</v>
      </c>
      <c r="E1890" s="177">
        <v>4</v>
      </c>
      <c r="F1890" s="177" t="s">
        <v>135</v>
      </c>
      <c r="G1890" s="177" t="s">
        <v>142</v>
      </c>
      <c r="H1890" s="177" t="s">
        <v>142</v>
      </c>
    </row>
    <row r="1891" spans="1:8" x14ac:dyDescent="0.2">
      <c r="A1891" s="177" t="s">
        <v>205</v>
      </c>
      <c r="B1891" s="177" t="s">
        <v>1388</v>
      </c>
      <c r="C1891" s="177" t="s">
        <v>1417</v>
      </c>
      <c r="D1891" s="177">
        <v>1</v>
      </c>
      <c r="E1891" s="177">
        <v>6</v>
      </c>
      <c r="F1891" s="177" t="s">
        <v>135</v>
      </c>
      <c r="G1891" s="177" t="s">
        <v>142</v>
      </c>
      <c r="H1891" s="177" t="s">
        <v>142</v>
      </c>
    </row>
    <row r="1892" spans="1:8" x14ac:dyDescent="0.2">
      <c r="A1892" s="177" t="s">
        <v>205</v>
      </c>
      <c r="B1892" s="177" t="s">
        <v>1388</v>
      </c>
      <c r="C1892" s="177" t="s">
        <v>1418</v>
      </c>
      <c r="D1892" s="177">
        <v>1</v>
      </c>
      <c r="E1892" s="177">
        <v>5</v>
      </c>
      <c r="F1892" s="177" t="s">
        <v>135</v>
      </c>
      <c r="G1892" s="177" t="s">
        <v>142</v>
      </c>
      <c r="H1892" s="177" t="s">
        <v>142</v>
      </c>
    </row>
    <row r="1893" spans="1:8" x14ac:dyDescent="0.2">
      <c r="A1893" s="177" t="s">
        <v>207</v>
      </c>
      <c r="B1893" s="177" t="s">
        <v>1419</v>
      </c>
      <c r="C1893" s="177" t="s">
        <v>1420</v>
      </c>
      <c r="D1893" s="177">
        <v>3</v>
      </c>
      <c r="E1893" s="177">
        <v>4</v>
      </c>
      <c r="F1893" s="177" t="s">
        <v>135</v>
      </c>
      <c r="G1893" s="177" t="s">
        <v>142</v>
      </c>
      <c r="H1893" s="177" t="s">
        <v>142</v>
      </c>
    </row>
    <row r="1894" spans="1:8" x14ac:dyDescent="0.2">
      <c r="A1894" s="177" t="s">
        <v>207</v>
      </c>
      <c r="B1894" s="177" t="s">
        <v>1419</v>
      </c>
      <c r="C1894" s="177" t="s">
        <v>698</v>
      </c>
      <c r="D1894" s="177">
        <v>2</v>
      </c>
      <c r="E1894" s="177">
        <v>4</v>
      </c>
      <c r="F1894" s="177" t="s">
        <v>135</v>
      </c>
      <c r="G1894" s="177" t="s">
        <v>142</v>
      </c>
      <c r="H1894" s="177" t="s">
        <v>142</v>
      </c>
    </row>
    <row r="1895" spans="1:8" x14ac:dyDescent="0.2">
      <c r="A1895" s="177" t="s">
        <v>207</v>
      </c>
      <c r="B1895" s="177" t="s">
        <v>1419</v>
      </c>
      <c r="C1895" s="177" t="s">
        <v>1421</v>
      </c>
      <c r="D1895" s="177">
        <v>1</v>
      </c>
      <c r="E1895" s="177">
        <v>5</v>
      </c>
      <c r="F1895" s="177" t="s">
        <v>135</v>
      </c>
      <c r="G1895" s="177" t="s">
        <v>142</v>
      </c>
      <c r="H1895" s="177" t="s">
        <v>142</v>
      </c>
    </row>
    <row r="1896" spans="1:8" x14ac:dyDescent="0.2">
      <c r="A1896" s="177" t="s">
        <v>207</v>
      </c>
      <c r="B1896" s="177" t="s">
        <v>1419</v>
      </c>
      <c r="C1896" s="177" t="s">
        <v>1422</v>
      </c>
      <c r="D1896" s="177">
        <v>3</v>
      </c>
      <c r="E1896" s="177">
        <v>3</v>
      </c>
      <c r="F1896" s="177" t="s">
        <v>135</v>
      </c>
      <c r="G1896" s="177" t="s">
        <v>142</v>
      </c>
      <c r="H1896" s="177" t="s">
        <v>142</v>
      </c>
    </row>
    <row r="1897" spans="1:8" x14ac:dyDescent="0.2">
      <c r="A1897" s="177" t="s">
        <v>207</v>
      </c>
      <c r="B1897" s="177" t="s">
        <v>1419</v>
      </c>
      <c r="C1897" s="177" t="s">
        <v>1423</v>
      </c>
      <c r="D1897" s="177">
        <v>2</v>
      </c>
      <c r="E1897" s="177">
        <v>5</v>
      </c>
      <c r="F1897" s="177" t="s">
        <v>135</v>
      </c>
      <c r="G1897" s="177" t="s">
        <v>142</v>
      </c>
      <c r="H1897" s="177" t="s">
        <v>142</v>
      </c>
    </row>
    <row r="1898" spans="1:8" x14ac:dyDescent="0.2">
      <c r="A1898" s="177" t="s">
        <v>207</v>
      </c>
      <c r="B1898" s="177" t="s">
        <v>1419</v>
      </c>
      <c r="C1898" s="177" t="s">
        <v>1424</v>
      </c>
      <c r="D1898" s="177">
        <v>2</v>
      </c>
      <c r="E1898" s="177">
        <v>5</v>
      </c>
      <c r="F1898" s="177" t="s">
        <v>135</v>
      </c>
      <c r="G1898" s="177" t="s">
        <v>142</v>
      </c>
      <c r="H1898" s="177" t="s">
        <v>142</v>
      </c>
    </row>
    <row r="1899" spans="1:8" x14ac:dyDescent="0.2">
      <c r="A1899" s="177" t="s">
        <v>207</v>
      </c>
      <c r="B1899" s="177" t="s">
        <v>1419</v>
      </c>
      <c r="C1899" s="177" t="s">
        <v>1425</v>
      </c>
      <c r="D1899" s="177">
        <v>3</v>
      </c>
      <c r="E1899" s="177">
        <v>3</v>
      </c>
      <c r="F1899" s="177" t="s">
        <v>135</v>
      </c>
      <c r="G1899" s="177" t="s">
        <v>142</v>
      </c>
      <c r="H1899" s="177" t="s">
        <v>142</v>
      </c>
    </row>
    <row r="1900" spans="1:8" x14ac:dyDescent="0.2">
      <c r="A1900" s="177" t="s">
        <v>207</v>
      </c>
      <c r="B1900" s="177" t="s">
        <v>1419</v>
      </c>
      <c r="C1900" s="177" t="s">
        <v>1426</v>
      </c>
      <c r="D1900" s="177">
        <v>3</v>
      </c>
      <c r="E1900" s="177">
        <v>4</v>
      </c>
      <c r="F1900" s="177" t="s">
        <v>135</v>
      </c>
      <c r="G1900" s="177" t="s">
        <v>142</v>
      </c>
      <c r="H1900" s="177" t="s">
        <v>142</v>
      </c>
    </row>
    <row r="1901" spans="1:8" x14ac:dyDescent="0.2">
      <c r="A1901" s="177" t="s">
        <v>207</v>
      </c>
      <c r="B1901" s="177" t="s">
        <v>1419</v>
      </c>
      <c r="C1901" s="177" t="s">
        <v>1427</v>
      </c>
      <c r="D1901" s="177">
        <v>3</v>
      </c>
      <c r="E1901" s="177">
        <v>3</v>
      </c>
      <c r="F1901" s="177" t="s">
        <v>135</v>
      </c>
      <c r="G1901" s="177" t="s">
        <v>142</v>
      </c>
      <c r="H1901" s="177" t="s">
        <v>142</v>
      </c>
    </row>
    <row r="1902" spans="1:8" x14ac:dyDescent="0.2">
      <c r="A1902" s="177" t="s">
        <v>207</v>
      </c>
      <c r="B1902" s="177" t="s">
        <v>1419</v>
      </c>
      <c r="C1902" s="177" t="s">
        <v>1428</v>
      </c>
      <c r="D1902" s="177">
        <v>3</v>
      </c>
      <c r="E1902" s="177">
        <v>3</v>
      </c>
      <c r="F1902" s="177" t="s">
        <v>135</v>
      </c>
      <c r="G1902" s="177" t="s">
        <v>141</v>
      </c>
      <c r="H1902" s="177" t="s">
        <v>142</v>
      </c>
    </row>
    <row r="1903" spans="1:8" x14ac:dyDescent="0.2">
      <c r="A1903" s="177" t="s">
        <v>207</v>
      </c>
      <c r="B1903" s="177" t="s">
        <v>1419</v>
      </c>
      <c r="C1903" s="177" t="s">
        <v>1429</v>
      </c>
      <c r="D1903" s="177">
        <v>1</v>
      </c>
      <c r="E1903" s="177">
        <v>4</v>
      </c>
      <c r="F1903" s="177" t="s">
        <v>135</v>
      </c>
      <c r="G1903" s="177" t="s">
        <v>142</v>
      </c>
      <c r="H1903" s="177" t="s">
        <v>142</v>
      </c>
    </row>
    <row r="1904" spans="1:8" x14ac:dyDescent="0.2">
      <c r="A1904" s="177" t="s">
        <v>207</v>
      </c>
      <c r="B1904" s="177" t="s">
        <v>1419</v>
      </c>
      <c r="C1904" s="177" t="s">
        <v>561</v>
      </c>
      <c r="D1904" s="177">
        <v>2</v>
      </c>
      <c r="E1904" s="177">
        <v>4</v>
      </c>
      <c r="F1904" s="177" t="s">
        <v>135</v>
      </c>
      <c r="G1904" s="177" t="s">
        <v>142</v>
      </c>
      <c r="H1904" s="177" t="s">
        <v>142</v>
      </c>
    </row>
    <row r="1905" spans="1:8" x14ac:dyDescent="0.2">
      <c r="A1905" s="177" t="s">
        <v>207</v>
      </c>
      <c r="B1905" s="177" t="s">
        <v>1419</v>
      </c>
      <c r="C1905" s="177" t="s">
        <v>1430</v>
      </c>
      <c r="D1905" s="177">
        <v>3</v>
      </c>
      <c r="E1905" s="177">
        <v>3</v>
      </c>
      <c r="F1905" s="177" t="s">
        <v>135</v>
      </c>
      <c r="G1905" s="177" t="s">
        <v>142</v>
      </c>
      <c r="H1905" s="177" t="s">
        <v>142</v>
      </c>
    </row>
    <row r="1906" spans="1:8" x14ac:dyDescent="0.2">
      <c r="A1906" s="177" t="s">
        <v>207</v>
      </c>
      <c r="B1906" s="177" t="s">
        <v>1419</v>
      </c>
      <c r="C1906" s="177" t="s">
        <v>919</v>
      </c>
      <c r="D1906" s="177">
        <v>2</v>
      </c>
      <c r="E1906" s="177">
        <v>4</v>
      </c>
      <c r="F1906" s="177" t="s">
        <v>135</v>
      </c>
      <c r="G1906" s="177" t="s">
        <v>142</v>
      </c>
      <c r="H1906" s="177" t="s">
        <v>142</v>
      </c>
    </row>
    <row r="1907" spans="1:8" x14ac:dyDescent="0.2">
      <c r="A1907" s="177" t="s">
        <v>207</v>
      </c>
      <c r="B1907" s="177" t="s">
        <v>1419</v>
      </c>
      <c r="C1907" s="177" t="s">
        <v>563</v>
      </c>
      <c r="D1907" s="177">
        <v>3</v>
      </c>
      <c r="E1907" s="177">
        <v>3</v>
      </c>
      <c r="F1907" s="177" t="s">
        <v>135</v>
      </c>
      <c r="G1907" s="177" t="s">
        <v>142</v>
      </c>
      <c r="H1907" s="177" t="s">
        <v>142</v>
      </c>
    </row>
    <row r="1908" spans="1:8" x14ac:dyDescent="0.2">
      <c r="A1908" s="177" t="s">
        <v>207</v>
      </c>
      <c r="B1908" s="177" t="s">
        <v>1419</v>
      </c>
      <c r="C1908" s="177" t="s">
        <v>1431</v>
      </c>
      <c r="D1908" s="177">
        <v>3</v>
      </c>
      <c r="E1908" s="177">
        <v>3</v>
      </c>
      <c r="F1908" s="177" t="s">
        <v>135</v>
      </c>
      <c r="G1908" s="177" t="s">
        <v>141</v>
      </c>
      <c r="H1908" s="177" t="s">
        <v>142</v>
      </c>
    </row>
    <row r="1909" spans="1:8" x14ac:dyDescent="0.2">
      <c r="A1909" s="177" t="s">
        <v>207</v>
      </c>
      <c r="B1909" s="177" t="s">
        <v>1419</v>
      </c>
      <c r="C1909" s="177" t="s">
        <v>1432</v>
      </c>
      <c r="D1909" s="177">
        <v>2</v>
      </c>
      <c r="E1909" s="177">
        <v>4</v>
      </c>
      <c r="F1909" s="177" t="s">
        <v>135</v>
      </c>
      <c r="G1909" s="177" t="s">
        <v>142</v>
      </c>
      <c r="H1909" s="177" t="s">
        <v>142</v>
      </c>
    </row>
    <row r="1910" spans="1:8" x14ac:dyDescent="0.2">
      <c r="A1910" s="177" t="s">
        <v>207</v>
      </c>
      <c r="B1910" s="177" t="s">
        <v>1419</v>
      </c>
      <c r="C1910" s="177" t="s">
        <v>1433</v>
      </c>
      <c r="D1910" s="177">
        <v>2</v>
      </c>
      <c r="E1910" s="177">
        <v>4</v>
      </c>
      <c r="F1910" s="177" t="s">
        <v>135</v>
      </c>
      <c r="G1910" s="177" t="s">
        <v>142</v>
      </c>
      <c r="H1910" s="177" t="s">
        <v>142</v>
      </c>
    </row>
    <row r="1911" spans="1:8" x14ac:dyDescent="0.2">
      <c r="A1911" s="177" t="s">
        <v>207</v>
      </c>
      <c r="B1911" s="177" t="s">
        <v>1419</v>
      </c>
      <c r="C1911" s="177" t="s">
        <v>567</v>
      </c>
      <c r="D1911" s="177">
        <v>3</v>
      </c>
      <c r="E1911" s="177">
        <v>4</v>
      </c>
      <c r="F1911" s="177" t="s">
        <v>135</v>
      </c>
      <c r="G1911" s="177" t="s">
        <v>142</v>
      </c>
      <c r="H1911" s="177" t="s">
        <v>142</v>
      </c>
    </row>
    <row r="1912" spans="1:8" x14ac:dyDescent="0.2">
      <c r="A1912" s="177" t="s">
        <v>207</v>
      </c>
      <c r="B1912" s="177" t="s">
        <v>1419</v>
      </c>
      <c r="C1912" s="177" t="s">
        <v>158</v>
      </c>
      <c r="D1912" s="177">
        <v>1</v>
      </c>
      <c r="E1912" s="177">
        <v>4</v>
      </c>
      <c r="F1912" s="177" t="s">
        <v>135</v>
      </c>
      <c r="G1912" s="177" t="s">
        <v>142</v>
      </c>
      <c r="H1912" s="177" t="s">
        <v>142</v>
      </c>
    </row>
    <row r="1913" spans="1:8" x14ac:dyDescent="0.2">
      <c r="A1913" s="177" t="s">
        <v>207</v>
      </c>
      <c r="B1913" s="177" t="s">
        <v>1419</v>
      </c>
      <c r="C1913" s="177" t="s">
        <v>1434</v>
      </c>
      <c r="D1913" s="177">
        <v>3</v>
      </c>
      <c r="E1913" s="177">
        <v>3</v>
      </c>
      <c r="F1913" s="177" t="s">
        <v>135</v>
      </c>
      <c r="G1913" s="177" t="s">
        <v>142</v>
      </c>
      <c r="H1913" s="177" t="s">
        <v>142</v>
      </c>
    </row>
    <row r="1914" spans="1:8" x14ac:dyDescent="0.2">
      <c r="A1914" s="177" t="s">
        <v>207</v>
      </c>
      <c r="B1914" s="177" t="s">
        <v>1419</v>
      </c>
      <c r="C1914" s="177" t="s">
        <v>166</v>
      </c>
      <c r="D1914" s="177">
        <v>2</v>
      </c>
      <c r="E1914" s="177">
        <v>4</v>
      </c>
      <c r="F1914" s="177" t="s">
        <v>135</v>
      </c>
      <c r="G1914" s="177" t="s">
        <v>142</v>
      </c>
      <c r="H1914" s="177" t="s">
        <v>142</v>
      </c>
    </row>
    <row r="1915" spans="1:8" x14ac:dyDescent="0.2">
      <c r="A1915" s="177" t="s">
        <v>207</v>
      </c>
      <c r="B1915" s="177" t="s">
        <v>1419</v>
      </c>
      <c r="C1915" s="177" t="s">
        <v>320</v>
      </c>
      <c r="D1915" s="177">
        <v>2</v>
      </c>
      <c r="E1915" s="177">
        <v>4</v>
      </c>
      <c r="F1915" s="177" t="s">
        <v>135</v>
      </c>
      <c r="G1915" s="177" t="s">
        <v>142</v>
      </c>
      <c r="H1915" s="177" t="s">
        <v>142</v>
      </c>
    </row>
    <row r="1916" spans="1:8" x14ac:dyDescent="0.2">
      <c r="A1916" s="177" t="s">
        <v>207</v>
      </c>
      <c r="B1916" s="177" t="s">
        <v>1419</v>
      </c>
      <c r="C1916" s="177" t="s">
        <v>1435</v>
      </c>
      <c r="D1916" s="177">
        <v>3</v>
      </c>
      <c r="E1916" s="177">
        <v>3</v>
      </c>
      <c r="F1916" s="177" t="s">
        <v>135</v>
      </c>
      <c r="G1916" s="177" t="s">
        <v>141</v>
      </c>
      <c r="H1916" s="177" t="s">
        <v>142</v>
      </c>
    </row>
    <row r="1917" spans="1:8" x14ac:dyDescent="0.2">
      <c r="A1917" s="177" t="s">
        <v>207</v>
      </c>
      <c r="B1917" s="177" t="s">
        <v>1419</v>
      </c>
      <c r="C1917" s="177" t="s">
        <v>1436</v>
      </c>
      <c r="D1917" s="177">
        <v>3</v>
      </c>
      <c r="E1917" s="177">
        <v>3</v>
      </c>
      <c r="F1917" s="177" t="s">
        <v>135</v>
      </c>
      <c r="G1917" s="177" t="s">
        <v>142</v>
      </c>
      <c r="H1917" s="177" t="s">
        <v>142</v>
      </c>
    </row>
    <row r="1918" spans="1:8" x14ac:dyDescent="0.2">
      <c r="A1918" s="177" t="s">
        <v>207</v>
      </c>
      <c r="B1918" s="177" t="s">
        <v>1419</v>
      </c>
      <c r="C1918" s="177" t="s">
        <v>707</v>
      </c>
      <c r="D1918" s="177">
        <v>3</v>
      </c>
      <c r="E1918" s="177">
        <v>3</v>
      </c>
      <c r="F1918" s="177" t="s">
        <v>135</v>
      </c>
      <c r="G1918" s="177" t="s">
        <v>142</v>
      </c>
      <c r="H1918" s="177" t="s">
        <v>142</v>
      </c>
    </row>
    <row r="1919" spans="1:8" x14ac:dyDescent="0.2">
      <c r="A1919" s="177" t="s">
        <v>207</v>
      </c>
      <c r="B1919" s="177" t="s">
        <v>1419</v>
      </c>
      <c r="C1919" s="177" t="s">
        <v>1437</v>
      </c>
      <c r="D1919" s="177">
        <v>3</v>
      </c>
      <c r="E1919" s="177">
        <v>3</v>
      </c>
      <c r="F1919" s="177" t="s">
        <v>135</v>
      </c>
      <c r="G1919" s="177" t="s">
        <v>142</v>
      </c>
      <c r="H1919" s="177" t="s">
        <v>142</v>
      </c>
    </row>
    <row r="1920" spans="1:8" x14ac:dyDescent="0.2">
      <c r="A1920" s="177" t="s">
        <v>207</v>
      </c>
      <c r="B1920" s="177" t="s">
        <v>1419</v>
      </c>
      <c r="C1920" s="177" t="s">
        <v>1438</v>
      </c>
      <c r="D1920" s="177">
        <v>3</v>
      </c>
      <c r="E1920" s="177">
        <v>3</v>
      </c>
      <c r="F1920" s="177" t="s">
        <v>135</v>
      </c>
      <c r="G1920" s="177" t="s">
        <v>142</v>
      </c>
      <c r="H1920" s="177" t="s">
        <v>142</v>
      </c>
    </row>
    <row r="1921" spans="1:8" x14ac:dyDescent="0.2">
      <c r="A1921" s="177" t="s">
        <v>207</v>
      </c>
      <c r="B1921" s="177" t="s">
        <v>1419</v>
      </c>
      <c r="C1921" s="177" t="s">
        <v>1439</v>
      </c>
      <c r="D1921" s="177">
        <v>3</v>
      </c>
      <c r="E1921" s="177">
        <v>3</v>
      </c>
      <c r="F1921" s="177" t="s">
        <v>135</v>
      </c>
      <c r="G1921" s="177" t="s">
        <v>142</v>
      </c>
      <c r="H1921" s="177" t="s">
        <v>142</v>
      </c>
    </row>
    <row r="1922" spans="1:8" x14ac:dyDescent="0.2">
      <c r="A1922" s="177" t="s">
        <v>207</v>
      </c>
      <c r="B1922" s="177" t="s">
        <v>1419</v>
      </c>
      <c r="C1922" s="177" t="s">
        <v>1440</v>
      </c>
      <c r="D1922" s="177">
        <v>3</v>
      </c>
      <c r="E1922" s="177">
        <v>4</v>
      </c>
      <c r="F1922" s="177" t="s">
        <v>135</v>
      </c>
      <c r="G1922" s="177" t="s">
        <v>142</v>
      </c>
      <c r="H1922" s="177" t="s">
        <v>142</v>
      </c>
    </row>
    <row r="1923" spans="1:8" x14ac:dyDescent="0.2">
      <c r="A1923" s="177" t="s">
        <v>207</v>
      </c>
      <c r="B1923" s="177" t="s">
        <v>1419</v>
      </c>
      <c r="C1923" s="177" t="s">
        <v>1441</v>
      </c>
      <c r="D1923" s="177">
        <v>3</v>
      </c>
      <c r="E1923" s="177">
        <v>3</v>
      </c>
      <c r="F1923" s="177" t="s">
        <v>135</v>
      </c>
      <c r="G1923" s="177" t="s">
        <v>142</v>
      </c>
      <c r="H1923" s="177" t="s">
        <v>142</v>
      </c>
    </row>
    <row r="1924" spans="1:8" x14ac:dyDescent="0.2">
      <c r="A1924" s="177" t="s">
        <v>207</v>
      </c>
      <c r="B1924" s="177" t="s">
        <v>1419</v>
      </c>
      <c r="C1924" s="177" t="s">
        <v>1442</v>
      </c>
      <c r="D1924" s="177">
        <v>3</v>
      </c>
      <c r="E1924" s="177">
        <v>4</v>
      </c>
      <c r="F1924" s="177" t="s">
        <v>135</v>
      </c>
      <c r="G1924" s="177" t="s">
        <v>142</v>
      </c>
      <c r="H1924" s="177" t="s">
        <v>142</v>
      </c>
    </row>
    <row r="1925" spans="1:8" x14ac:dyDescent="0.2">
      <c r="A1925" s="177" t="s">
        <v>207</v>
      </c>
      <c r="B1925" s="177" t="s">
        <v>1419</v>
      </c>
      <c r="C1925" s="177" t="s">
        <v>1443</v>
      </c>
      <c r="D1925" s="177">
        <v>3</v>
      </c>
      <c r="E1925" s="177">
        <v>3</v>
      </c>
      <c r="F1925" s="177" t="s">
        <v>135</v>
      </c>
      <c r="G1925" s="177" t="s">
        <v>142</v>
      </c>
      <c r="H1925" s="177" t="s">
        <v>142</v>
      </c>
    </row>
    <row r="1926" spans="1:8" x14ac:dyDescent="0.2">
      <c r="A1926" s="177" t="s">
        <v>207</v>
      </c>
      <c r="B1926" s="177" t="s">
        <v>1419</v>
      </c>
      <c r="C1926" s="177" t="s">
        <v>591</v>
      </c>
      <c r="D1926" s="177">
        <v>2</v>
      </c>
      <c r="E1926" s="177">
        <v>4</v>
      </c>
      <c r="F1926" s="177" t="s">
        <v>135</v>
      </c>
      <c r="G1926" s="177" t="s">
        <v>142</v>
      </c>
      <c r="H1926" s="177" t="s">
        <v>142</v>
      </c>
    </row>
    <row r="1927" spans="1:8" x14ac:dyDescent="0.2">
      <c r="A1927" s="177" t="s">
        <v>207</v>
      </c>
      <c r="B1927" s="177" t="s">
        <v>1419</v>
      </c>
      <c r="C1927" s="177" t="s">
        <v>198</v>
      </c>
      <c r="D1927" s="177">
        <v>2</v>
      </c>
      <c r="E1927" s="177">
        <v>4</v>
      </c>
      <c r="F1927" s="177" t="s">
        <v>135</v>
      </c>
      <c r="G1927" s="177" t="s">
        <v>142</v>
      </c>
      <c r="H1927" s="177" t="s">
        <v>142</v>
      </c>
    </row>
    <row r="1928" spans="1:8" x14ac:dyDescent="0.2">
      <c r="A1928" s="177" t="s">
        <v>207</v>
      </c>
      <c r="B1928" s="177" t="s">
        <v>1419</v>
      </c>
      <c r="C1928" s="177" t="s">
        <v>1444</v>
      </c>
      <c r="D1928" s="177">
        <v>2</v>
      </c>
      <c r="E1928" s="177">
        <v>3</v>
      </c>
      <c r="F1928" s="177" t="s">
        <v>135</v>
      </c>
      <c r="G1928" s="177" t="s">
        <v>142</v>
      </c>
      <c r="H1928" s="177" t="s">
        <v>142</v>
      </c>
    </row>
    <row r="1929" spans="1:8" x14ac:dyDescent="0.2">
      <c r="A1929" s="177" t="s">
        <v>207</v>
      </c>
      <c r="B1929" s="177" t="s">
        <v>1419</v>
      </c>
      <c r="C1929" s="177" t="s">
        <v>1445</v>
      </c>
      <c r="D1929" s="177">
        <v>3</v>
      </c>
      <c r="E1929" s="177">
        <v>4</v>
      </c>
      <c r="F1929" s="177" t="s">
        <v>135</v>
      </c>
      <c r="G1929" s="177" t="s">
        <v>142</v>
      </c>
      <c r="H1929" s="177" t="s">
        <v>142</v>
      </c>
    </row>
    <row r="1930" spans="1:8" x14ac:dyDescent="0.2">
      <c r="A1930" s="177" t="s">
        <v>207</v>
      </c>
      <c r="B1930" s="177" t="s">
        <v>1419</v>
      </c>
      <c r="C1930" s="177" t="s">
        <v>299</v>
      </c>
      <c r="D1930" s="177">
        <v>2</v>
      </c>
      <c r="E1930" s="177">
        <v>4</v>
      </c>
      <c r="F1930" s="177" t="s">
        <v>135</v>
      </c>
      <c r="G1930" s="177" t="s">
        <v>142</v>
      </c>
      <c r="H1930" s="177" t="s">
        <v>142</v>
      </c>
    </row>
    <row r="1931" spans="1:8" x14ac:dyDescent="0.2">
      <c r="A1931" s="177" t="s">
        <v>207</v>
      </c>
      <c r="B1931" s="177" t="s">
        <v>1419</v>
      </c>
      <c r="C1931" s="177" t="s">
        <v>1446</v>
      </c>
      <c r="D1931" s="177">
        <v>3</v>
      </c>
      <c r="E1931" s="177">
        <v>4</v>
      </c>
      <c r="F1931" s="177" t="s">
        <v>135</v>
      </c>
      <c r="G1931" s="177" t="s">
        <v>142</v>
      </c>
      <c r="H1931" s="177" t="s">
        <v>142</v>
      </c>
    </row>
    <row r="1932" spans="1:8" x14ac:dyDescent="0.2">
      <c r="A1932" s="177" t="s">
        <v>207</v>
      </c>
      <c r="B1932" s="177" t="s">
        <v>1419</v>
      </c>
      <c r="C1932" s="177" t="s">
        <v>202</v>
      </c>
      <c r="D1932" s="177">
        <v>3</v>
      </c>
      <c r="E1932" s="177">
        <v>3</v>
      </c>
      <c r="F1932" s="177" t="s">
        <v>135</v>
      </c>
      <c r="G1932" s="177" t="s">
        <v>142</v>
      </c>
      <c r="H1932" s="177" t="s">
        <v>142</v>
      </c>
    </row>
    <row r="1933" spans="1:8" x14ac:dyDescent="0.2">
      <c r="A1933" s="177" t="s">
        <v>207</v>
      </c>
      <c r="B1933" s="177" t="s">
        <v>1419</v>
      </c>
      <c r="C1933" s="177" t="s">
        <v>1447</v>
      </c>
      <c r="D1933" s="177">
        <v>3</v>
      </c>
      <c r="E1933" s="177">
        <v>4</v>
      </c>
      <c r="F1933" s="177" t="s">
        <v>135</v>
      </c>
      <c r="G1933" s="177" t="s">
        <v>142</v>
      </c>
      <c r="H1933" s="177" t="s">
        <v>142</v>
      </c>
    </row>
    <row r="1934" spans="1:8" x14ac:dyDescent="0.2">
      <c r="A1934" s="177" t="s">
        <v>207</v>
      </c>
      <c r="B1934" s="177" t="s">
        <v>1419</v>
      </c>
      <c r="C1934" s="177" t="s">
        <v>1448</v>
      </c>
      <c r="D1934" s="177">
        <v>3</v>
      </c>
      <c r="E1934" s="177">
        <v>4</v>
      </c>
      <c r="F1934" s="177" t="s">
        <v>135</v>
      </c>
      <c r="G1934" s="177" t="s">
        <v>142</v>
      </c>
      <c r="H1934" s="177" t="s">
        <v>142</v>
      </c>
    </row>
    <row r="1935" spans="1:8" x14ac:dyDescent="0.2">
      <c r="A1935" s="177" t="s">
        <v>207</v>
      </c>
      <c r="B1935" s="177" t="s">
        <v>1419</v>
      </c>
      <c r="C1935" s="177" t="s">
        <v>1449</v>
      </c>
      <c r="D1935" s="177">
        <v>3</v>
      </c>
      <c r="E1935" s="177">
        <v>4</v>
      </c>
      <c r="F1935" s="177" t="s">
        <v>135</v>
      </c>
      <c r="G1935" s="177" t="s">
        <v>142</v>
      </c>
      <c r="H1935" s="177" t="s">
        <v>142</v>
      </c>
    </row>
    <row r="1936" spans="1:8" x14ac:dyDescent="0.2">
      <c r="A1936" s="177" t="s">
        <v>207</v>
      </c>
      <c r="B1936" s="177" t="s">
        <v>1419</v>
      </c>
      <c r="C1936" s="177" t="s">
        <v>1450</v>
      </c>
      <c r="D1936" s="177">
        <v>2</v>
      </c>
      <c r="E1936" s="177">
        <v>4</v>
      </c>
      <c r="F1936" s="177" t="s">
        <v>135</v>
      </c>
      <c r="G1936" s="177" t="s">
        <v>142</v>
      </c>
      <c r="H1936" s="177" t="s">
        <v>142</v>
      </c>
    </row>
    <row r="1937" spans="1:8" x14ac:dyDescent="0.2">
      <c r="A1937" s="177" t="s">
        <v>207</v>
      </c>
      <c r="B1937" s="177" t="s">
        <v>1419</v>
      </c>
      <c r="C1937" s="177" t="s">
        <v>716</v>
      </c>
      <c r="D1937" s="177">
        <v>1</v>
      </c>
      <c r="E1937" s="177">
        <v>4</v>
      </c>
      <c r="F1937" s="177" t="s">
        <v>135</v>
      </c>
      <c r="G1937" s="177" t="s">
        <v>142</v>
      </c>
      <c r="H1937" s="177" t="s">
        <v>142</v>
      </c>
    </row>
    <row r="1938" spans="1:8" x14ac:dyDescent="0.2">
      <c r="A1938" s="177" t="s">
        <v>207</v>
      </c>
      <c r="B1938" s="177" t="s">
        <v>1419</v>
      </c>
      <c r="C1938" s="177" t="s">
        <v>1451</v>
      </c>
      <c r="D1938" s="177">
        <v>3</v>
      </c>
      <c r="E1938" s="177">
        <v>4</v>
      </c>
      <c r="F1938" s="177" t="s">
        <v>135</v>
      </c>
      <c r="G1938" s="177" t="s">
        <v>142</v>
      </c>
      <c r="H1938" s="177" t="s">
        <v>142</v>
      </c>
    </row>
    <row r="1939" spans="1:8" x14ac:dyDescent="0.2">
      <c r="A1939" s="177" t="s">
        <v>207</v>
      </c>
      <c r="B1939" s="177" t="s">
        <v>1419</v>
      </c>
      <c r="C1939" s="177" t="s">
        <v>1452</v>
      </c>
      <c r="D1939" s="177">
        <v>3</v>
      </c>
      <c r="E1939" s="177">
        <v>3</v>
      </c>
      <c r="F1939" s="177" t="s">
        <v>135</v>
      </c>
      <c r="G1939" s="177" t="s">
        <v>142</v>
      </c>
      <c r="H1939" s="177" t="s">
        <v>142</v>
      </c>
    </row>
    <row r="1940" spans="1:8" x14ac:dyDescent="0.2">
      <c r="A1940" s="177" t="s">
        <v>207</v>
      </c>
      <c r="B1940" s="177" t="s">
        <v>1419</v>
      </c>
      <c r="C1940" s="177" t="s">
        <v>1453</v>
      </c>
      <c r="D1940" s="177">
        <v>3</v>
      </c>
      <c r="E1940" s="177">
        <v>3</v>
      </c>
      <c r="F1940" s="177" t="s">
        <v>135</v>
      </c>
      <c r="G1940" s="177" t="s">
        <v>142</v>
      </c>
      <c r="H1940" s="177" t="s">
        <v>142</v>
      </c>
    </row>
    <row r="1941" spans="1:8" x14ac:dyDescent="0.2">
      <c r="A1941" s="177" t="s">
        <v>207</v>
      </c>
      <c r="B1941" s="177" t="s">
        <v>1419</v>
      </c>
      <c r="C1941" s="177" t="s">
        <v>1454</v>
      </c>
      <c r="D1941" s="177">
        <v>2</v>
      </c>
      <c r="E1941" s="177">
        <v>4</v>
      </c>
      <c r="F1941" s="177" t="s">
        <v>135</v>
      </c>
      <c r="G1941" s="177" t="s">
        <v>142</v>
      </c>
      <c r="H1941" s="177" t="s">
        <v>142</v>
      </c>
    </row>
    <row r="1942" spans="1:8" x14ac:dyDescent="0.2">
      <c r="A1942" s="177" t="s">
        <v>207</v>
      </c>
      <c r="B1942" s="177" t="s">
        <v>1419</v>
      </c>
      <c r="C1942" s="177" t="s">
        <v>210</v>
      </c>
      <c r="D1942" s="177">
        <v>2</v>
      </c>
      <c r="E1942" s="177">
        <v>4</v>
      </c>
      <c r="F1942" s="177" t="s">
        <v>135</v>
      </c>
      <c r="G1942" s="177" t="s">
        <v>142</v>
      </c>
      <c r="H1942" s="177" t="s">
        <v>142</v>
      </c>
    </row>
    <row r="1943" spans="1:8" x14ac:dyDescent="0.2">
      <c r="A1943" s="177" t="s">
        <v>207</v>
      </c>
      <c r="B1943" s="177" t="s">
        <v>1419</v>
      </c>
      <c r="C1943" s="177" t="s">
        <v>1455</v>
      </c>
      <c r="D1943" s="177">
        <v>3</v>
      </c>
      <c r="E1943" s="177">
        <v>3</v>
      </c>
      <c r="F1943" s="177" t="s">
        <v>135</v>
      </c>
      <c r="G1943" s="177" t="s">
        <v>142</v>
      </c>
      <c r="H1943" s="177" t="s">
        <v>142</v>
      </c>
    </row>
    <row r="1944" spans="1:8" x14ac:dyDescent="0.2">
      <c r="A1944" s="177" t="s">
        <v>207</v>
      </c>
      <c r="B1944" s="177" t="s">
        <v>1419</v>
      </c>
      <c r="C1944" s="177" t="s">
        <v>609</v>
      </c>
      <c r="D1944" s="177">
        <v>3</v>
      </c>
      <c r="E1944" s="177">
        <v>3</v>
      </c>
      <c r="F1944" s="177" t="s">
        <v>135</v>
      </c>
      <c r="G1944" s="177" t="s">
        <v>142</v>
      </c>
      <c r="H1944" s="177" t="s">
        <v>142</v>
      </c>
    </row>
    <row r="1945" spans="1:8" x14ac:dyDescent="0.2">
      <c r="A1945" s="177" t="s">
        <v>207</v>
      </c>
      <c r="B1945" s="177" t="s">
        <v>1419</v>
      </c>
      <c r="C1945" s="177" t="s">
        <v>220</v>
      </c>
      <c r="D1945" s="177">
        <v>3</v>
      </c>
      <c r="E1945" s="177">
        <v>4</v>
      </c>
      <c r="F1945" s="177" t="s">
        <v>135</v>
      </c>
      <c r="G1945" s="177" t="s">
        <v>142</v>
      </c>
      <c r="H1945" s="177" t="s">
        <v>142</v>
      </c>
    </row>
    <row r="1946" spans="1:8" x14ac:dyDescent="0.2">
      <c r="A1946" s="177" t="s">
        <v>207</v>
      </c>
      <c r="B1946" s="177" t="s">
        <v>1419</v>
      </c>
      <c r="C1946" s="177" t="s">
        <v>1456</v>
      </c>
      <c r="D1946" s="177">
        <v>3</v>
      </c>
      <c r="E1946" s="177">
        <v>3</v>
      </c>
      <c r="F1946" s="177" t="s">
        <v>135</v>
      </c>
      <c r="G1946" s="177" t="s">
        <v>142</v>
      </c>
      <c r="H1946" s="177" t="s">
        <v>142</v>
      </c>
    </row>
    <row r="1947" spans="1:8" x14ac:dyDescent="0.2">
      <c r="A1947" s="177" t="s">
        <v>207</v>
      </c>
      <c r="B1947" s="177" t="s">
        <v>1419</v>
      </c>
      <c r="C1947" s="177" t="s">
        <v>340</v>
      </c>
      <c r="D1947" s="177">
        <v>2</v>
      </c>
      <c r="E1947" s="177">
        <v>4</v>
      </c>
      <c r="F1947" s="177" t="s">
        <v>135</v>
      </c>
      <c r="G1947" s="177" t="s">
        <v>142</v>
      </c>
      <c r="H1947" s="177" t="s">
        <v>142</v>
      </c>
    </row>
    <row r="1948" spans="1:8" x14ac:dyDescent="0.2">
      <c r="A1948" s="177" t="s">
        <v>207</v>
      </c>
      <c r="B1948" s="177" t="s">
        <v>1419</v>
      </c>
      <c r="C1948" s="177" t="s">
        <v>226</v>
      </c>
      <c r="D1948" s="177">
        <v>2</v>
      </c>
      <c r="E1948" s="177">
        <v>4</v>
      </c>
      <c r="F1948" s="177" t="s">
        <v>135</v>
      </c>
      <c r="G1948" s="177" t="s">
        <v>142</v>
      </c>
      <c r="H1948" s="177" t="s">
        <v>142</v>
      </c>
    </row>
    <row r="1949" spans="1:8" x14ac:dyDescent="0.2">
      <c r="A1949" s="177" t="s">
        <v>207</v>
      </c>
      <c r="B1949" s="177" t="s">
        <v>1419</v>
      </c>
      <c r="C1949" s="177" t="s">
        <v>228</v>
      </c>
      <c r="D1949" s="177">
        <v>2</v>
      </c>
      <c r="E1949" s="177">
        <v>4</v>
      </c>
      <c r="F1949" s="177" t="s">
        <v>135</v>
      </c>
      <c r="G1949" s="177" t="s">
        <v>142</v>
      </c>
      <c r="H1949" s="177" t="s">
        <v>142</v>
      </c>
    </row>
    <row r="1950" spans="1:8" x14ac:dyDescent="0.2">
      <c r="A1950" s="177" t="s">
        <v>207</v>
      </c>
      <c r="B1950" s="177" t="s">
        <v>1419</v>
      </c>
      <c r="C1950" s="177" t="s">
        <v>527</v>
      </c>
      <c r="D1950" s="177">
        <v>3</v>
      </c>
      <c r="E1950" s="177">
        <v>3</v>
      </c>
      <c r="F1950" s="177" t="s">
        <v>135</v>
      </c>
      <c r="G1950" s="177" t="s">
        <v>142</v>
      </c>
      <c r="H1950" s="177" t="s">
        <v>142</v>
      </c>
    </row>
    <row r="1951" spans="1:8" x14ac:dyDescent="0.2">
      <c r="A1951" s="177" t="s">
        <v>207</v>
      </c>
      <c r="B1951" s="177" t="s">
        <v>1419</v>
      </c>
      <c r="C1951" s="177" t="s">
        <v>1457</v>
      </c>
      <c r="D1951" s="177">
        <v>2</v>
      </c>
      <c r="E1951" s="177">
        <v>4</v>
      </c>
      <c r="F1951" s="177" t="s">
        <v>135</v>
      </c>
      <c r="G1951" s="177" t="s">
        <v>142</v>
      </c>
      <c r="H1951" s="177" t="s">
        <v>142</v>
      </c>
    </row>
    <row r="1952" spans="1:8" x14ac:dyDescent="0.2">
      <c r="A1952" s="177" t="s">
        <v>207</v>
      </c>
      <c r="B1952" s="177" t="s">
        <v>1419</v>
      </c>
      <c r="C1952" s="177" t="s">
        <v>1458</v>
      </c>
      <c r="D1952" s="177">
        <v>3</v>
      </c>
      <c r="E1952" s="177">
        <v>3</v>
      </c>
      <c r="F1952" s="177" t="s">
        <v>135</v>
      </c>
      <c r="G1952" s="177" t="s">
        <v>142</v>
      </c>
      <c r="H1952" s="177" t="s">
        <v>142</v>
      </c>
    </row>
    <row r="1953" spans="1:8" x14ac:dyDescent="0.2">
      <c r="A1953" s="177" t="s">
        <v>207</v>
      </c>
      <c r="B1953" s="177" t="s">
        <v>1419</v>
      </c>
      <c r="C1953" s="177" t="s">
        <v>617</v>
      </c>
      <c r="D1953" s="177">
        <v>1</v>
      </c>
      <c r="E1953" s="177">
        <v>5</v>
      </c>
      <c r="F1953" s="177" t="s">
        <v>135</v>
      </c>
      <c r="G1953" s="177" t="s">
        <v>142</v>
      </c>
      <c r="H1953" s="177" t="s">
        <v>142</v>
      </c>
    </row>
    <row r="1954" spans="1:8" x14ac:dyDescent="0.2">
      <c r="A1954" s="177" t="s">
        <v>207</v>
      </c>
      <c r="B1954" s="177" t="s">
        <v>1419</v>
      </c>
      <c r="C1954" s="177" t="s">
        <v>240</v>
      </c>
      <c r="D1954" s="177">
        <v>3</v>
      </c>
      <c r="E1954" s="177">
        <v>3</v>
      </c>
      <c r="F1954" s="177" t="s">
        <v>135</v>
      </c>
      <c r="G1954" s="177" t="s">
        <v>142</v>
      </c>
      <c r="H1954" s="177" t="s">
        <v>142</v>
      </c>
    </row>
    <row r="1955" spans="1:8" x14ac:dyDescent="0.2">
      <c r="A1955" s="177" t="s">
        <v>207</v>
      </c>
      <c r="B1955" s="177" t="s">
        <v>1419</v>
      </c>
      <c r="C1955" s="177" t="s">
        <v>1459</v>
      </c>
      <c r="D1955" s="177">
        <v>3</v>
      </c>
      <c r="E1955" s="177">
        <v>3</v>
      </c>
      <c r="F1955" s="177" t="s">
        <v>135</v>
      </c>
      <c r="G1955" s="177" t="s">
        <v>142</v>
      </c>
      <c r="H1955" s="177" t="s">
        <v>142</v>
      </c>
    </row>
    <row r="1956" spans="1:8" x14ac:dyDescent="0.2">
      <c r="A1956" s="177" t="s">
        <v>207</v>
      </c>
      <c r="B1956" s="177" t="s">
        <v>1419</v>
      </c>
      <c r="C1956" s="177" t="s">
        <v>1460</v>
      </c>
      <c r="D1956" s="177">
        <v>3</v>
      </c>
      <c r="E1956" s="177">
        <v>4</v>
      </c>
      <c r="F1956" s="177" t="s">
        <v>135</v>
      </c>
      <c r="G1956" s="177" t="s">
        <v>142</v>
      </c>
      <c r="H1956" s="177" t="s">
        <v>142</v>
      </c>
    </row>
    <row r="1957" spans="1:8" x14ac:dyDescent="0.2">
      <c r="A1957" s="177" t="s">
        <v>207</v>
      </c>
      <c r="B1957" s="177" t="s">
        <v>1419</v>
      </c>
      <c r="C1957" s="177" t="s">
        <v>1461</v>
      </c>
      <c r="D1957" s="177">
        <v>3</v>
      </c>
      <c r="E1957" s="177">
        <v>3</v>
      </c>
      <c r="F1957" s="177" t="s">
        <v>135</v>
      </c>
      <c r="G1957" s="177" t="s">
        <v>141</v>
      </c>
      <c r="H1957" s="177" t="s">
        <v>142</v>
      </c>
    </row>
    <row r="1958" spans="1:8" x14ac:dyDescent="0.2">
      <c r="A1958" s="177" t="s">
        <v>207</v>
      </c>
      <c r="B1958" s="177" t="s">
        <v>1419</v>
      </c>
      <c r="C1958" s="177" t="s">
        <v>1462</v>
      </c>
      <c r="D1958" s="177">
        <v>3</v>
      </c>
      <c r="E1958" s="177">
        <v>4</v>
      </c>
      <c r="F1958" s="177" t="s">
        <v>135</v>
      </c>
      <c r="G1958" s="177" t="s">
        <v>142</v>
      </c>
      <c r="H1958" s="177" t="s">
        <v>142</v>
      </c>
    </row>
    <row r="1959" spans="1:8" x14ac:dyDescent="0.2">
      <c r="A1959" s="177" t="s">
        <v>207</v>
      </c>
      <c r="B1959" s="177" t="s">
        <v>1419</v>
      </c>
      <c r="C1959" s="177" t="s">
        <v>1463</v>
      </c>
      <c r="D1959" s="177">
        <v>3</v>
      </c>
      <c r="E1959" s="177">
        <v>3</v>
      </c>
      <c r="F1959" s="177" t="s">
        <v>135</v>
      </c>
      <c r="G1959" s="177" t="s">
        <v>141</v>
      </c>
      <c r="H1959" s="177" t="s">
        <v>142</v>
      </c>
    </row>
    <row r="1960" spans="1:8" x14ac:dyDescent="0.2">
      <c r="A1960" s="177" t="s">
        <v>207</v>
      </c>
      <c r="B1960" s="177" t="s">
        <v>1419</v>
      </c>
      <c r="C1960" s="177" t="s">
        <v>398</v>
      </c>
      <c r="D1960" s="177">
        <v>3</v>
      </c>
      <c r="E1960" s="177">
        <v>4</v>
      </c>
      <c r="F1960" s="177" t="s">
        <v>135</v>
      </c>
      <c r="G1960" s="177" t="s">
        <v>142</v>
      </c>
      <c r="H1960" s="177" t="s">
        <v>142</v>
      </c>
    </row>
    <row r="1961" spans="1:8" x14ac:dyDescent="0.2">
      <c r="A1961" s="177" t="s">
        <v>207</v>
      </c>
      <c r="B1961" s="177" t="s">
        <v>1419</v>
      </c>
      <c r="C1961" s="177" t="s">
        <v>1464</v>
      </c>
      <c r="D1961" s="177">
        <v>3</v>
      </c>
      <c r="E1961" s="177">
        <v>3</v>
      </c>
      <c r="F1961" s="177" t="s">
        <v>135</v>
      </c>
      <c r="G1961" s="177" t="s">
        <v>142</v>
      </c>
      <c r="H1961" s="177" t="s">
        <v>142</v>
      </c>
    </row>
    <row r="1962" spans="1:8" x14ac:dyDescent="0.2">
      <c r="A1962" s="177" t="s">
        <v>207</v>
      </c>
      <c r="B1962" s="177" t="s">
        <v>1419</v>
      </c>
      <c r="C1962" s="177" t="s">
        <v>1465</v>
      </c>
      <c r="D1962" s="177">
        <v>3</v>
      </c>
      <c r="E1962" s="177">
        <v>3</v>
      </c>
      <c r="F1962" s="177" t="s">
        <v>135</v>
      </c>
      <c r="G1962" s="177" t="s">
        <v>142</v>
      </c>
      <c r="H1962" s="177" t="s">
        <v>142</v>
      </c>
    </row>
    <row r="1963" spans="1:8" x14ac:dyDescent="0.2">
      <c r="A1963" s="177" t="s">
        <v>207</v>
      </c>
      <c r="B1963" s="177" t="s">
        <v>1419</v>
      </c>
      <c r="C1963" s="177" t="s">
        <v>1466</v>
      </c>
      <c r="D1963" s="177">
        <v>3</v>
      </c>
      <c r="E1963" s="177">
        <v>3</v>
      </c>
      <c r="F1963" s="177" t="s">
        <v>135</v>
      </c>
      <c r="G1963" s="177" t="s">
        <v>141</v>
      </c>
      <c r="H1963" s="177" t="s">
        <v>142</v>
      </c>
    </row>
    <row r="1964" spans="1:8" x14ac:dyDescent="0.2">
      <c r="A1964" s="177" t="s">
        <v>207</v>
      </c>
      <c r="B1964" s="177" t="s">
        <v>1419</v>
      </c>
      <c r="C1964" s="177" t="s">
        <v>1467</v>
      </c>
      <c r="D1964" s="177">
        <v>3</v>
      </c>
      <c r="E1964" s="177">
        <v>3</v>
      </c>
      <c r="F1964" s="177" t="s">
        <v>135</v>
      </c>
      <c r="G1964" s="177" t="s">
        <v>142</v>
      </c>
      <c r="H1964" s="177" t="s">
        <v>142</v>
      </c>
    </row>
    <row r="1965" spans="1:8" x14ac:dyDescent="0.2">
      <c r="A1965" s="177" t="s">
        <v>207</v>
      </c>
      <c r="B1965" s="177" t="s">
        <v>1419</v>
      </c>
      <c r="C1965" s="177" t="s">
        <v>1468</v>
      </c>
      <c r="D1965" s="177">
        <v>3</v>
      </c>
      <c r="E1965" s="177">
        <v>4</v>
      </c>
      <c r="F1965" s="177" t="s">
        <v>135</v>
      </c>
      <c r="G1965" s="177" t="s">
        <v>142</v>
      </c>
      <c r="H1965" s="177" t="s">
        <v>142</v>
      </c>
    </row>
    <row r="1966" spans="1:8" x14ac:dyDescent="0.2">
      <c r="A1966" s="177" t="s">
        <v>207</v>
      </c>
      <c r="B1966" s="177" t="s">
        <v>1419</v>
      </c>
      <c r="C1966" s="177" t="s">
        <v>1469</v>
      </c>
      <c r="D1966" s="177">
        <v>3</v>
      </c>
      <c r="E1966" s="177">
        <v>3</v>
      </c>
      <c r="F1966" s="177" t="s">
        <v>135</v>
      </c>
      <c r="G1966" s="177" t="s">
        <v>142</v>
      </c>
      <c r="H1966" s="177" t="s">
        <v>142</v>
      </c>
    </row>
    <row r="1967" spans="1:8" x14ac:dyDescent="0.2">
      <c r="A1967" s="177" t="s">
        <v>207</v>
      </c>
      <c r="B1967" s="177" t="s">
        <v>1419</v>
      </c>
      <c r="C1967" s="177" t="s">
        <v>351</v>
      </c>
      <c r="D1967" s="177">
        <v>2</v>
      </c>
      <c r="E1967" s="177">
        <v>4</v>
      </c>
      <c r="F1967" s="177" t="s">
        <v>135</v>
      </c>
      <c r="G1967" s="177" t="s">
        <v>142</v>
      </c>
      <c r="H1967" s="177" t="s">
        <v>142</v>
      </c>
    </row>
    <row r="1968" spans="1:8" x14ac:dyDescent="0.2">
      <c r="A1968" s="177" t="s">
        <v>207</v>
      </c>
      <c r="B1968" s="177" t="s">
        <v>1419</v>
      </c>
      <c r="C1968" s="177" t="s">
        <v>250</v>
      </c>
      <c r="D1968" s="177">
        <v>3</v>
      </c>
      <c r="E1968" s="177">
        <v>3</v>
      </c>
      <c r="F1968" s="177" t="s">
        <v>135</v>
      </c>
      <c r="G1968" s="177" t="s">
        <v>142</v>
      </c>
      <c r="H1968" s="177" t="s">
        <v>142</v>
      </c>
    </row>
    <row r="1969" spans="1:8" x14ac:dyDescent="0.2">
      <c r="A1969" s="177" t="s">
        <v>207</v>
      </c>
      <c r="B1969" s="177" t="s">
        <v>1419</v>
      </c>
      <c r="C1969" s="177" t="s">
        <v>627</v>
      </c>
      <c r="D1969" s="177">
        <v>3</v>
      </c>
      <c r="E1969" s="177">
        <v>3</v>
      </c>
      <c r="F1969" s="177" t="s">
        <v>135</v>
      </c>
      <c r="G1969" s="177" t="s">
        <v>142</v>
      </c>
      <c r="H1969" s="177" t="s">
        <v>142</v>
      </c>
    </row>
    <row r="1970" spans="1:8" x14ac:dyDescent="0.2">
      <c r="A1970" s="177" t="s">
        <v>207</v>
      </c>
      <c r="B1970" s="177" t="s">
        <v>1419</v>
      </c>
      <c r="C1970" s="177" t="s">
        <v>1470</v>
      </c>
      <c r="D1970" s="177">
        <v>3</v>
      </c>
      <c r="E1970" s="177">
        <v>3</v>
      </c>
      <c r="F1970" s="177" t="s">
        <v>135</v>
      </c>
      <c r="G1970" s="177" t="s">
        <v>142</v>
      </c>
      <c r="H1970" s="177" t="s">
        <v>142</v>
      </c>
    </row>
    <row r="1971" spans="1:8" x14ac:dyDescent="0.2">
      <c r="A1971" s="177" t="s">
        <v>207</v>
      </c>
      <c r="B1971" s="177" t="s">
        <v>1419</v>
      </c>
      <c r="C1971" s="177" t="s">
        <v>1349</v>
      </c>
      <c r="D1971" s="177">
        <v>1</v>
      </c>
      <c r="E1971" s="177">
        <v>4</v>
      </c>
      <c r="F1971" s="177" t="s">
        <v>135</v>
      </c>
      <c r="G1971" s="177" t="s">
        <v>142</v>
      </c>
      <c r="H1971" s="177" t="s">
        <v>142</v>
      </c>
    </row>
    <row r="1972" spans="1:8" x14ac:dyDescent="0.2">
      <c r="A1972" s="177" t="s">
        <v>207</v>
      </c>
      <c r="B1972" s="177" t="s">
        <v>1419</v>
      </c>
      <c r="C1972" s="177" t="s">
        <v>958</v>
      </c>
      <c r="D1972" s="177">
        <v>3</v>
      </c>
      <c r="E1972" s="177">
        <v>3</v>
      </c>
      <c r="F1972" s="177" t="s">
        <v>135</v>
      </c>
      <c r="G1972" s="177" t="s">
        <v>142</v>
      </c>
      <c r="H1972" s="177" t="s">
        <v>142</v>
      </c>
    </row>
    <row r="1973" spans="1:8" x14ac:dyDescent="0.2">
      <c r="A1973" s="177" t="s">
        <v>207</v>
      </c>
      <c r="B1973" s="177" t="s">
        <v>1419</v>
      </c>
      <c r="C1973" s="177" t="s">
        <v>1471</v>
      </c>
      <c r="D1973" s="177">
        <v>2</v>
      </c>
      <c r="E1973" s="177">
        <v>4</v>
      </c>
      <c r="F1973" s="177" t="s">
        <v>135</v>
      </c>
      <c r="G1973" s="177" t="s">
        <v>142</v>
      </c>
      <c r="H1973" s="177" t="s">
        <v>142</v>
      </c>
    </row>
    <row r="1974" spans="1:8" x14ac:dyDescent="0.2">
      <c r="A1974" s="177" t="s">
        <v>207</v>
      </c>
      <c r="B1974" s="177" t="s">
        <v>1419</v>
      </c>
      <c r="C1974" s="177" t="s">
        <v>1472</v>
      </c>
      <c r="D1974" s="177">
        <v>3</v>
      </c>
      <c r="E1974" s="177">
        <v>3</v>
      </c>
      <c r="F1974" s="177" t="s">
        <v>135</v>
      </c>
      <c r="G1974" s="177" t="s">
        <v>142</v>
      </c>
      <c r="H1974" s="177" t="s">
        <v>142</v>
      </c>
    </row>
    <row r="1975" spans="1:8" x14ac:dyDescent="0.2">
      <c r="A1975" s="177" t="s">
        <v>207</v>
      </c>
      <c r="B1975" s="177" t="s">
        <v>1419</v>
      </c>
      <c r="C1975" s="177" t="s">
        <v>1248</v>
      </c>
      <c r="D1975" s="177">
        <v>3</v>
      </c>
      <c r="E1975" s="177">
        <v>3</v>
      </c>
      <c r="F1975" s="177" t="s">
        <v>135</v>
      </c>
      <c r="G1975" s="177" t="s">
        <v>142</v>
      </c>
      <c r="H1975" s="177" t="s">
        <v>142</v>
      </c>
    </row>
    <row r="1976" spans="1:8" x14ac:dyDescent="0.2">
      <c r="A1976" s="177" t="s">
        <v>207</v>
      </c>
      <c r="B1976" s="177" t="s">
        <v>1419</v>
      </c>
      <c r="C1976" s="177" t="s">
        <v>1473</v>
      </c>
      <c r="D1976" s="177">
        <v>3</v>
      </c>
      <c r="E1976" s="177">
        <v>3</v>
      </c>
      <c r="F1976" s="177" t="s">
        <v>135</v>
      </c>
      <c r="G1976" s="177" t="s">
        <v>142</v>
      </c>
      <c r="H1976" s="177" t="s">
        <v>142</v>
      </c>
    </row>
    <row r="1977" spans="1:8" x14ac:dyDescent="0.2">
      <c r="A1977" s="177" t="s">
        <v>207</v>
      </c>
      <c r="B1977" s="177" t="s">
        <v>1419</v>
      </c>
      <c r="C1977" s="177" t="s">
        <v>1474</v>
      </c>
      <c r="D1977" s="177">
        <v>2</v>
      </c>
      <c r="E1977" s="177">
        <v>4</v>
      </c>
      <c r="F1977" s="177" t="s">
        <v>135</v>
      </c>
      <c r="G1977" s="177" t="s">
        <v>142</v>
      </c>
      <c r="H1977" s="177" t="s">
        <v>142</v>
      </c>
    </row>
    <row r="1978" spans="1:8" x14ac:dyDescent="0.2">
      <c r="A1978" s="177" t="s">
        <v>207</v>
      </c>
      <c r="B1978" s="177" t="s">
        <v>1419</v>
      </c>
      <c r="C1978" s="177" t="s">
        <v>1475</v>
      </c>
      <c r="D1978" s="177">
        <v>2</v>
      </c>
      <c r="E1978" s="177">
        <v>4</v>
      </c>
      <c r="F1978" s="177" t="s">
        <v>135</v>
      </c>
      <c r="G1978" s="177" t="s">
        <v>142</v>
      </c>
      <c r="H1978" s="177" t="s">
        <v>142</v>
      </c>
    </row>
    <row r="1979" spans="1:8" x14ac:dyDescent="0.2">
      <c r="A1979" s="177" t="s">
        <v>207</v>
      </c>
      <c r="B1979" s="177" t="s">
        <v>1419</v>
      </c>
      <c r="C1979" s="177" t="s">
        <v>1476</v>
      </c>
      <c r="D1979" s="177">
        <v>2</v>
      </c>
      <c r="E1979" s="177">
        <v>4</v>
      </c>
      <c r="F1979" s="177" t="s">
        <v>135</v>
      </c>
      <c r="G1979" s="177" t="s">
        <v>142</v>
      </c>
      <c r="H1979" s="177" t="s">
        <v>142</v>
      </c>
    </row>
    <row r="1980" spans="1:8" x14ac:dyDescent="0.2">
      <c r="A1980" s="177" t="s">
        <v>207</v>
      </c>
      <c r="B1980" s="177" t="s">
        <v>1419</v>
      </c>
      <c r="C1980" s="177" t="s">
        <v>1477</v>
      </c>
      <c r="D1980" s="177">
        <v>1</v>
      </c>
      <c r="E1980" s="177">
        <v>4</v>
      </c>
      <c r="F1980" s="177" t="s">
        <v>135</v>
      </c>
      <c r="G1980" s="177" t="s">
        <v>142</v>
      </c>
      <c r="H1980" s="177" t="s">
        <v>142</v>
      </c>
    </row>
    <row r="1981" spans="1:8" x14ac:dyDescent="0.2">
      <c r="A1981" s="177" t="s">
        <v>207</v>
      </c>
      <c r="B1981" s="177" t="s">
        <v>1419</v>
      </c>
      <c r="C1981" s="177" t="s">
        <v>1478</v>
      </c>
      <c r="D1981" s="177">
        <v>3</v>
      </c>
      <c r="E1981" s="177">
        <v>3</v>
      </c>
      <c r="F1981" s="177" t="s">
        <v>135</v>
      </c>
      <c r="G1981" s="177" t="s">
        <v>142</v>
      </c>
      <c r="H1981" s="177" t="s">
        <v>142</v>
      </c>
    </row>
    <row r="1982" spans="1:8" x14ac:dyDescent="0.2">
      <c r="A1982" s="177" t="s">
        <v>207</v>
      </c>
      <c r="B1982" s="177" t="s">
        <v>1419</v>
      </c>
      <c r="C1982" s="177" t="s">
        <v>363</v>
      </c>
      <c r="D1982" s="177">
        <v>3</v>
      </c>
      <c r="E1982" s="177">
        <v>3</v>
      </c>
      <c r="F1982" s="177" t="s">
        <v>135</v>
      </c>
      <c r="G1982" s="177" t="s">
        <v>142</v>
      </c>
      <c r="H1982" s="177" t="s">
        <v>142</v>
      </c>
    </row>
    <row r="1983" spans="1:8" x14ac:dyDescent="0.2">
      <c r="A1983" s="177" t="s">
        <v>207</v>
      </c>
      <c r="B1983" s="177" t="s">
        <v>1419</v>
      </c>
      <c r="C1983" s="177" t="s">
        <v>1479</v>
      </c>
      <c r="D1983" s="177">
        <v>2</v>
      </c>
      <c r="E1983" s="177">
        <v>4</v>
      </c>
      <c r="F1983" s="177" t="s">
        <v>135</v>
      </c>
      <c r="G1983" s="177" t="s">
        <v>142</v>
      </c>
      <c r="H1983" s="177" t="s">
        <v>142</v>
      </c>
    </row>
    <row r="1984" spans="1:8" x14ac:dyDescent="0.2">
      <c r="A1984" s="177" t="s">
        <v>207</v>
      </c>
      <c r="B1984" s="177" t="s">
        <v>1419</v>
      </c>
      <c r="C1984" s="177" t="s">
        <v>1480</v>
      </c>
      <c r="D1984" s="177">
        <v>2</v>
      </c>
      <c r="E1984" s="177">
        <v>4</v>
      </c>
      <c r="F1984" s="177" t="s">
        <v>135</v>
      </c>
      <c r="G1984" s="177" t="s">
        <v>142</v>
      </c>
      <c r="H1984" s="177" t="s">
        <v>142</v>
      </c>
    </row>
    <row r="1985" spans="1:8" x14ac:dyDescent="0.2">
      <c r="A1985" s="177" t="s">
        <v>207</v>
      </c>
      <c r="B1985" s="177" t="s">
        <v>1419</v>
      </c>
      <c r="C1985" s="177" t="s">
        <v>649</v>
      </c>
      <c r="D1985" s="177">
        <v>2</v>
      </c>
      <c r="E1985" s="177">
        <v>4</v>
      </c>
      <c r="F1985" s="177" t="s">
        <v>135</v>
      </c>
      <c r="G1985" s="177" t="s">
        <v>142</v>
      </c>
      <c r="H1985" s="177" t="s">
        <v>142</v>
      </c>
    </row>
    <row r="1986" spans="1:8" x14ac:dyDescent="0.2">
      <c r="A1986" s="177" t="s">
        <v>207</v>
      </c>
      <c r="B1986" s="177" t="s">
        <v>1419</v>
      </c>
      <c r="C1986" s="177" t="s">
        <v>260</v>
      </c>
      <c r="D1986" s="177">
        <v>3</v>
      </c>
      <c r="E1986" s="177">
        <v>3</v>
      </c>
      <c r="F1986" s="177" t="s">
        <v>135</v>
      </c>
      <c r="G1986" s="177" t="s">
        <v>142</v>
      </c>
      <c r="H1986" s="177" t="s">
        <v>142</v>
      </c>
    </row>
    <row r="1987" spans="1:8" x14ac:dyDescent="0.2">
      <c r="A1987" s="177" t="s">
        <v>207</v>
      </c>
      <c r="B1987" s="177" t="s">
        <v>1419</v>
      </c>
      <c r="C1987" s="177" t="s">
        <v>1481</v>
      </c>
      <c r="D1987" s="177">
        <v>1</v>
      </c>
      <c r="E1987" s="177">
        <v>5</v>
      </c>
      <c r="F1987" s="177" t="s">
        <v>135</v>
      </c>
      <c r="G1987" s="177" t="s">
        <v>142</v>
      </c>
      <c r="H1987" s="177" t="s">
        <v>142</v>
      </c>
    </row>
    <row r="1988" spans="1:8" x14ac:dyDescent="0.2">
      <c r="A1988" s="177" t="s">
        <v>207</v>
      </c>
      <c r="B1988" s="177" t="s">
        <v>1419</v>
      </c>
      <c r="C1988" s="177" t="s">
        <v>650</v>
      </c>
      <c r="D1988" s="177">
        <v>3</v>
      </c>
      <c r="E1988" s="177">
        <v>3</v>
      </c>
      <c r="F1988" s="177" t="s">
        <v>135</v>
      </c>
      <c r="G1988" s="177" t="s">
        <v>142</v>
      </c>
      <c r="H1988" s="177" t="s">
        <v>142</v>
      </c>
    </row>
    <row r="1989" spans="1:8" x14ac:dyDescent="0.2">
      <c r="A1989" s="177" t="s">
        <v>207</v>
      </c>
      <c r="B1989" s="177" t="s">
        <v>1419</v>
      </c>
      <c r="C1989" s="177" t="s">
        <v>654</v>
      </c>
      <c r="D1989" s="177">
        <v>2</v>
      </c>
      <c r="E1989" s="177">
        <v>4</v>
      </c>
      <c r="F1989" s="177" t="s">
        <v>135</v>
      </c>
      <c r="G1989" s="177" t="s">
        <v>142</v>
      </c>
      <c r="H1989" s="177" t="s">
        <v>142</v>
      </c>
    </row>
    <row r="1990" spans="1:8" x14ac:dyDescent="0.2">
      <c r="A1990" s="177" t="s">
        <v>207</v>
      </c>
      <c r="B1990" s="177" t="s">
        <v>1419</v>
      </c>
      <c r="C1990" s="177" t="s">
        <v>905</v>
      </c>
      <c r="D1990" s="177">
        <v>3</v>
      </c>
      <c r="E1990" s="177">
        <v>3</v>
      </c>
      <c r="F1990" s="177" t="s">
        <v>135</v>
      </c>
      <c r="G1990" s="177" t="s">
        <v>142</v>
      </c>
      <c r="H1990" s="177" t="s">
        <v>142</v>
      </c>
    </row>
    <row r="1991" spans="1:8" x14ac:dyDescent="0.2">
      <c r="A1991" s="177" t="s">
        <v>207</v>
      </c>
      <c r="B1991" s="177" t="s">
        <v>1419</v>
      </c>
      <c r="C1991" s="177" t="s">
        <v>1482</v>
      </c>
      <c r="D1991" s="177">
        <v>2</v>
      </c>
      <c r="E1991" s="177">
        <v>4</v>
      </c>
      <c r="F1991" s="177" t="s">
        <v>135</v>
      </c>
      <c r="G1991" s="177" t="s">
        <v>142</v>
      </c>
      <c r="H1991" s="177" t="s">
        <v>142</v>
      </c>
    </row>
    <row r="1992" spans="1:8" x14ac:dyDescent="0.2">
      <c r="A1992" s="177" t="s">
        <v>207</v>
      </c>
      <c r="B1992" s="177" t="s">
        <v>1419</v>
      </c>
      <c r="C1992" s="177" t="s">
        <v>1483</v>
      </c>
      <c r="D1992" s="177">
        <v>2</v>
      </c>
      <c r="E1992" s="177">
        <v>5</v>
      </c>
      <c r="F1992" s="177" t="s">
        <v>135</v>
      </c>
      <c r="G1992" s="177" t="s">
        <v>142</v>
      </c>
      <c r="H1992" s="177" t="s">
        <v>142</v>
      </c>
    </row>
    <row r="1993" spans="1:8" x14ac:dyDescent="0.2">
      <c r="A1993" s="177" t="s">
        <v>209</v>
      </c>
      <c r="B1993" s="177" t="s">
        <v>1484</v>
      </c>
      <c r="C1993" s="177" t="s">
        <v>427</v>
      </c>
      <c r="D1993" s="177">
        <v>1</v>
      </c>
      <c r="E1993" s="177">
        <v>6</v>
      </c>
      <c r="F1993" s="177" t="s">
        <v>135</v>
      </c>
      <c r="G1993" s="177" t="s">
        <v>142</v>
      </c>
      <c r="H1993" s="177" t="s">
        <v>142</v>
      </c>
    </row>
    <row r="1994" spans="1:8" x14ac:dyDescent="0.2">
      <c r="A1994" s="177" t="s">
        <v>209</v>
      </c>
      <c r="B1994" s="177" t="s">
        <v>1484</v>
      </c>
      <c r="C1994" s="177" t="s">
        <v>1485</v>
      </c>
      <c r="D1994" s="177">
        <v>1</v>
      </c>
      <c r="E1994" s="177">
        <v>7</v>
      </c>
      <c r="F1994" s="177" t="s">
        <v>142</v>
      </c>
      <c r="G1994" s="177" t="s">
        <v>142</v>
      </c>
      <c r="H1994" s="177" t="s">
        <v>142</v>
      </c>
    </row>
    <row r="1995" spans="1:8" x14ac:dyDescent="0.2">
      <c r="A1995" s="177" t="s">
        <v>209</v>
      </c>
      <c r="B1995" s="177" t="s">
        <v>1484</v>
      </c>
      <c r="C1995" s="177" t="s">
        <v>1486</v>
      </c>
      <c r="D1995" s="177">
        <v>1</v>
      </c>
      <c r="E1995" s="177">
        <v>7</v>
      </c>
      <c r="F1995" s="177" t="s">
        <v>142</v>
      </c>
      <c r="G1995" s="177" t="s">
        <v>142</v>
      </c>
      <c r="H1995" s="177" t="s">
        <v>142</v>
      </c>
    </row>
    <row r="1996" spans="1:8" x14ac:dyDescent="0.2">
      <c r="A1996" s="177" t="s">
        <v>209</v>
      </c>
      <c r="B1996" s="177" t="s">
        <v>1484</v>
      </c>
      <c r="C1996" s="177" t="s">
        <v>1487</v>
      </c>
      <c r="D1996" s="177">
        <v>1</v>
      </c>
      <c r="E1996" s="177">
        <v>6</v>
      </c>
      <c r="F1996" s="177" t="s">
        <v>135</v>
      </c>
      <c r="G1996" s="177" t="s">
        <v>142</v>
      </c>
      <c r="H1996" s="177" t="s">
        <v>142</v>
      </c>
    </row>
    <row r="1997" spans="1:8" x14ac:dyDescent="0.2">
      <c r="A1997" s="177" t="s">
        <v>209</v>
      </c>
      <c r="B1997" s="177" t="s">
        <v>1484</v>
      </c>
      <c r="C1997" s="177" t="s">
        <v>1488</v>
      </c>
      <c r="D1997" s="177">
        <v>1</v>
      </c>
      <c r="E1997" s="177">
        <v>7</v>
      </c>
      <c r="F1997" s="177" t="s">
        <v>142</v>
      </c>
      <c r="G1997" s="177" t="s">
        <v>142</v>
      </c>
      <c r="H1997" s="177" t="s">
        <v>142</v>
      </c>
    </row>
    <row r="1998" spans="1:8" x14ac:dyDescent="0.2">
      <c r="A1998" s="177" t="s">
        <v>209</v>
      </c>
      <c r="B1998" s="177" t="s">
        <v>1484</v>
      </c>
      <c r="C1998" s="177" t="s">
        <v>1489</v>
      </c>
      <c r="D1998" s="177">
        <v>1</v>
      </c>
      <c r="E1998" s="177">
        <v>6</v>
      </c>
      <c r="F1998" s="177" t="s">
        <v>135</v>
      </c>
      <c r="G1998" s="177" t="s">
        <v>142</v>
      </c>
      <c r="H1998" s="177" t="s">
        <v>142</v>
      </c>
    </row>
    <row r="1999" spans="1:8" x14ac:dyDescent="0.2">
      <c r="A1999" s="177" t="s">
        <v>209</v>
      </c>
      <c r="B1999" s="177" t="s">
        <v>1484</v>
      </c>
      <c r="C1999" s="177" t="s">
        <v>561</v>
      </c>
      <c r="D1999" s="177">
        <v>1</v>
      </c>
      <c r="E1999" s="177">
        <v>7</v>
      </c>
      <c r="F1999" s="177" t="s">
        <v>142</v>
      </c>
      <c r="G1999" s="177" t="s">
        <v>142</v>
      </c>
      <c r="H1999" s="177" t="s">
        <v>142</v>
      </c>
    </row>
    <row r="2000" spans="1:8" x14ac:dyDescent="0.2">
      <c r="A2000" s="177" t="s">
        <v>209</v>
      </c>
      <c r="B2000" s="177" t="s">
        <v>1484</v>
      </c>
      <c r="C2000" s="177" t="s">
        <v>1490</v>
      </c>
      <c r="D2000" s="177">
        <v>1</v>
      </c>
      <c r="E2000" s="177">
        <v>6</v>
      </c>
      <c r="F2000" s="177" t="s">
        <v>135</v>
      </c>
      <c r="G2000" s="177" t="s">
        <v>142</v>
      </c>
      <c r="H2000" s="177" t="s">
        <v>142</v>
      </c>
    </row>
    <row r="2001" spans="1:8" x14ac:dyDescent="0.2">
      <c r="A2001" s="177" t="s">
        <v>209</v>
      </c>
      <c r="B2001" s="177" t="s">
        <v>1484</v>
      </c>
      <c r="C2001" s="177" t="s">
        <v>702</v>
      </c>
      <c r="D2001" s="177">
        <v>1</v>
      </c>
      <c r="E2001" s="177">
        <v>7</v>
      </c>
      <c r="F2001" s="177" t="s">
        <v>142</v>
      </c>
      <c r="G2001" s="177" t="s">
        <v>142</v>
      </c>
      <c r="H2001" s="177" t="s">
        <v>142</v>
      </c>
    </row>
    <row r="2002" spans="1:8" x14ac:dyDescent="0.2">
      <c r="A2002" s="177" t="s">
        <v>209</v>
      </c>
      <c r="B2002" s="177" t="s">
        <v>1484</v>
      </c>
      <c r="C2002" s="177" t="s">
        <v>1491</v>
      </c>
      <c r="D2002" s="177">
        <v>1</v>
      </c>
      <c r="E2002" s="177">
        <v>7</v>
      </c>
      <c r="F2002" s="177" t="s">
        <v>142</v>
      </c>
      <c r="G2002" s="177" t="s">
        <v>142</v>
      </c>
      <c r="H2002" s="177" t="s">
        <v>142</v>
      </c>
    </row>
    <row r="2003" spans="1:8" x14ac:dyDescent="0.2">
      <c r="A2003" s="177" t="s">
        <v>209</v>
      </c>
      <c r="B2003" s="177" t="s">
        <v>1484</v>
      </c>
      <c r="C2003" s="177" t="s">
        <v>1492</v>
      </c>
      <c r="D2003" s="177">
        <v>1</v>
      </c>
      <c r="E2003" s="177">
        <v>6</v>
      </c>
      <c r="F2003" s="177" t="s">
        <v>135</v>
      </c>
      <c r="G2003" s="177" t="s">
        <v>142</v>
      </c>
      <c r="H2003" s="177" t="s">
        <v>142</v>
      </c>
    </row>
    <row r="2004" spans="1:8" x14ac:dyDescent="0.2">
      <c r="A2004" s="177" t="s">
        <v>209</v>
      </c>
      <c r="B2004" s="177" t="s">
        <v>1484</v>
      </c>
      <c r="C2004" s="177" t="s">
        <v>1493</v>
      </c>
      <c r="D2004" s="177">
        <v>1</v>
      </c>
      <c r="E2004" s="177">
        <v>7</v>
      </c>
      <c r="F2004" s="177" t="s">
        <v>142</v>
      </c>
      <c r="G2004" s="177" t="s">
        <v>142</v>
      </c>
      <c r="H2004" s="177" t="s">
        <v>142</v>
      </c>
    </row>
    <row r="2005" spans="1:8" x14ac:dyDescent="0.2">
      <c r="A2005" s="177" t="s">
        <v>209</v>
      </c>
      <c r="B2005" s="177" t="s">
        <v>1484</v>
      </c>
      <c r="C2005" s="177" t="s">
        <v>1494</v>
      </c>
      <c r="D2005" s="177">
        <v>1</v>
      </c>
      <c r="E2005" s="177">
        <v>6</v>
      </c>
      <c r="F2005" s="177" t="s">
        <v>135</v>
      </c>
      <c r="G2005" s="177" t="s">
        <v>142</v>
      </c>
      <c r="H2005" s="177" t="s">
        <v>142</v>
      </c>
    </row>
    <row r="2006" spans="1:8" x14ac:dyDescent="0.2">
      <c r="A2006" s="177" t="s">
        <v>209</v>
      </c>
      <c r="B2006" s="177" t="s">
        <v>1484</v>
      </c>
      <c r="C2006" s="177" t="s">
        <v>1371</v>
      </c>
      <c r="D2006" s="177">
        <v>1</v>
      </c>
      <c r="E2006" s="177">
        <v>7</v>
      </c>
      <c r="F2006" s="177" t="s">
        <v>142</v>
      </c>
      <c r="G2006" s="177" t="s">
        <v>142</v>
      </c>
      <c r="H2006" s="177" t="s">
        <v>142</v>
      </c>
    </row>
    <row r="2007" spans="1:8" x14ac:dyDescent="0.2">
      <c r="A2007" s="177" t="s">
        <v>209</v>
      </c>
      <c r="B2007" s="177" t="s">
        <v>1484</v>
      </c>
      <c r="C2007" s="177" t="s">
        <v>1495</v>
      </c>
      <c r="D2007" s="177">
        <v>1</v>
      </c>
      <c r="E2007" s="177">
        <v>6</v>
      </c>
      <c r="F2007" s="177" t="s">
        <v>135</v>
      </c>
      <c r="G2007" s="177" t="s">
        <v>142</v>
      </c>
      <c r="H2007" s="177" t="s">
        <v>142</v>
      </c>
    </row>
    <row r="2008" spans="1:8" x14ac:dyDescent="0.2">
      <c r="A2008" s="177" t="s">
        <v>209</v>
      </c>
      <c r="B2008" s="177" t="s">
        <v>1484</v>
      </c>
      <c r="C2008" s="177" t="s">
        <v>1496</v>
      </c>
      <c r="D2008" s="177">
        <v>1</v>
      </c>
      <c r="E2008" s="177">
        <v>7</v>
      </c>
      <c r="F2008" s="177" t="s">
        <v>142</v>
      </c>
      <c r="G2008" s="177" t="s">
        <v>142</v>
      </c>
      <c r="H2008" s="177" t="s">
        <v>142</v>
      </c>
    </row>
    <row r="2009" spans="1:8" x14ac:dyDescent="0.2">
      <c r="A2009" s="177" t="s">
        <v>209</v>
      </c>
      <c r="B2009" s="177" t="s">
        <v>1484</v>
      </c>
      <c r="C2009" s="177" t="s">
        <v>1266</v>
      </c>
      <c r="D2009" s="177">
        <v>1</v>
      </c>
      <c r="E2009" s="177">
        <v>6</v>
      </c>
      <c r="F2009" s="177" t="s">
        <v>135</v>
      </c>
      <c r="G2009" s="177" t="s">
        <v>142</v>
      </c>
      <c r="H2009" s="177" t="s">
        <v>142</v>
      </c>
    </row>
    <row r="2010" spans="1:8" x14ac:dyDescent="0.2">
      <c r="A2010" s="177" t="s">
        <v>209</v>
      </c>
      <c r="B2010" s="177" t="s">
        <v>1484</v>
      </c>
      <c r="C2010" s="177" t="s">
        <v>1497</v>
      </c>
      <c r="D2010" s="177">
        <v>1</v>
      </c>
      <c r="E2010" s="177">
        <v>7</v>
      </c>
      <c r="F2010" s="177" t="s">
        <v>142</v>
      </c>
      <c r="G2010" s="177" t="s">
        <v>142</v>
      </c>
      <c r="H2010" s="177" t="s">
        <v>142</v>
      </c>
    </row>
    <row r="2011" spans="1:8" x14ac:dyDescent="0.2">
      <c r="A2011" s="177" t="s">
        <v>209</v>
      </c>
      <c r="B2011" s="177" t="s">
        <v>1484</v>
      </c>
      <c r="C2011" s="177" t="s">
        <v>332</v>
      </c>
      <c r="D2011" s="177">
        <v>1</v>
      </c>
      <c r="E2011" s="177">
        <v>6</v>
      </c>
      <c r="F2011" s="177" t="s">
        <v>135</v>
      </c>
      <c r="G2011" s="177" t="s">
        <v>142</v>
      </c>
      <c r="H2011" s="177" t="s">
        <v>142</v>
      </c>
    </row>
    <row r="2012" spans="1:8" x14ac:dyDescent="0.2">
      <c r="A2012" s="177" t="s">
        <v>209</v>
      </c>
      <c r="B2012" s="177" t="s">
        <v>1484</v>
      </c>
      <c r="C2012" s="177" t="s">
        <v>1498</v>
      </c>
      <c r="D2012" s="177">
        <v>1</v>
      </c>
      <c r="E2012" s="177">
        <v>7</v>
      </c>
      <c r="F2012" s="177" t="s">
        <v>142</v>
      </c>
      <c r="G2012" s="177" t="s">
        <v>142</v>
      </c>
      <c r="H2012" s="177" t="s">
        <v>142</v>
      </c>
    </row>
    <row r="2013" spans="1:8" x14ac:dyDescent="0.2">
      <c r="A2013" s="177" t="s">
        <v>209</v>
      </c>
      <c r="B2013" s="177" t="s">
        <v>1484</v>
      </c>
      <c r="C2013" s="177" t="s">
        <v>1499</v>
      </c>
      <c r="D2013" s="177">
        <v>1</v>
      </c>
      <c r="E2013" s="177">
        <v>6</v>
      </c>
      <c r="F2013" s="177" t="s">
        <v>135</v>
      </c>
      <c r="G2013" s="177" t="s">
        <v>142</v>
      </c>
      <c r="H2013" s="177" t="s">
        <v>142</v>
      </c>
    </row>
    <row r="2014" spans="1:8" x14ac:dyDescent="0.2">
      <c r="A2014" s="177" t="s">
        <v>209</v>
      </c>
      <c r="B2014" s="177" t="s">
        <v>1484</v>
      </c>
      <c r="C2014" s="177" t="s">
        <v>1500</v>
      </c>
      <c r="D2014" s="177">
        <v>1</v>
      </c>
      <c r="E2014" s="177">
        <v>7</v>
      </c>
      <c r="F2014" s="177" t="s">
        <v>142</v>
      </c>
      <c r="G2014" s="177" t="s">
        <v>142</v>
      </c>
      <c r="H2014" s="177" t="s">
        <v>142</v>
      </c>
    </row>
    <row r="2015" spans="1:8" x14ac:dyDescent="0.2">
      <c r="A2015" s="177" t="s">
        <v>209</v>
      </c>
      <c r="B2015" s="177" t="s">
        <v>1484</v>
      </c>
      <c r="C2015" s="177" t="s">
        <v>1501</v>
      </c>
      <c r="D2015" s="177">
        <v>1</v>
      </c>
      <c r="E2015" s="177">
        <v>6</v>
      </c>
      <c r="F2015" s="177" t="s">
        <v>135</v>
      </c>
      <c r="G2015" s="177" t="s">
        <v>142</v>
      </c>
      <c r="H2015" s="177" t="s">
        <v>142</v>
      </c>
    </row>
    <row r="2016" spans="1:8" x14ac:dyDescent="0.2">
      <c r="A2016" s="177" t="s">
        <v>209</v>
      </c>
      <c r="B2016" s="177" t="s">
        <v>1484</v>
      </c>
      <c r="C2016" s="177" t="s">
        <v>342</v>
      </c>
      <c r="D2016" s="177">
        <v>1</v>
      </c>
      <c r="E2016" s="177">
        <v>6</v>
      </c>
      <c r="F2016" s="177" t="s">
        <v>135</v>
      </c>
      <c r="G2016" s="177" t="s">
        <v>142</v>
      </c>
      <c r="H2016" s="177" t="s">
        <v>142</v>
      </c>
    </row>
    <row r="2017" spans="1:8" x14ac:dyDescent="0.2">
      <c r="A2017" s="177" t="s">
        <v>209</v>
      </c>
      <c r="B2017" s="177" t="s">
        <v>1484</v>
      </c>
      <c r="C2017" s="177" t="s">
        <v>730</v>
      </c>
      <c r="D2017" s="177">
        <v>1</v>
      </c>
      <c r="E2017" s="177">
        <v>7</v>
      </c>
      <c r="F2017" s="177" t="s">
        <v>142</v>
      </c>
      <c r="G2017" s="177" t="s">
        <v>142</v>
      </c>
      <c r="H2017" s="177" t="s">
        <v>142</v>
      </c>
    </row>
    <row r="2018" spans="1:8" x14ac:dyDescent="0.2">
      <c r="A2018" s="177" t="s">
        <v>209</v>
      </c>
      <c r="B2018" s="177" t="s">
        <v>1484</v>
      </c>
      <c r="C2018" s="177" t="s">
        <v>615</v>
      </c>
      <c r="D2018" s="177">
        <v>1</v>
      </c>
      <c r="E2018" s="177">
        <v>6</v>
      </c>
      <c r="F2018" s="177" t="s">
        <v>135</v>
      </c>
      <c r="G2018" s="177" t="s">
        <v>142</v>
      </c>
      <c r="H2018" s="177" t="s">
        <v>142</v>
      </c>
    </row>
    <row r="2019" spans="1:8" x14ac:dyDescent="0.2">
      <c r="A2019" s="177" t="s">
        <v>209</v>
      </c>
      <c r="B2019" s="177" t="s">
        <v>1484</v>
      </c>
      <c r="C2019" s="177" t="s">
        <v>1502</v>
      </c>
      <c r="D2019" s="177">
        <v>1</v>
      </c>
      <c r="E2019" s="177">
        <v>6</v>
      </c>
      <c r="F2019" s="177" t="s">
        <v>135</v>
      </c>
      <c r="G2019" s="177" t="s">
        <v>142</v>
      </c>
      <c r="H2019" s="177" t="s">
        <v>142</v>
      </c>
    </row>
    <row r="2020" spans="1:8" x14ac:dyDescent="0.2">
      <c r="A2020" s="177" t="s">
        <v>209</v>
      </c>
      <c r="B2020" s="177" t="s">
        <v>1484</v>
      </c>
      <c r="C2020" s="177" t="s">
        <v>731</v>
      </c>
      <c r="D2020" s="177">
        <v>1</v>
      </c>
      <c r="E2020" s="177">
        <v>7</v>
      </c>
      <c r="F2020" s="177" t="s">
        <v>142</v>
      </c>
      <c r="G2020" s="177" t="s">
        <v>142</v>
      </c>
      <c r="H2020" s="177" t="s">
        <v>142</v>
      </c>
    </row>
    <row r="2021" spans="1:8" x14ac:dyDescent="0.2">
      <c r="A2021" s="177" t="s">
        <v>209</v>
      </c>
      <c r="B2021" s="177" t="s">
        <v>1484</v>
      </c>
      <c r="C2021" s="177" t="s">
        <v>733</v>
      </c>
      <c r="D2021" s="177">
        <v>1</v>
      </c>
      <c r="E2021" s="177">
        <v>6</v>
      </c>
      <c r="F2021" s="177" t="s">
        <v>135</v>
      </c>
      <c r="G2021" s="177" t="s">
        <v>142</v>
      </c>
      <c r="H2021" s="177" t="s">
        <v>142</v>
      </c>
    </row>
    <row r="2022" spans="1:8" x14ac:dyDescent="0.2">
      <c r="A2022" s="177" t="s">
        <v>209</v>
      </c>
      <c r="B2022" s="177" t="s">
        <v>1484</v>
      </c>
      <c r="C2022" s="177" t="s">
        <v>875</v>
      </c>
      <c r="D2022" s="177">
        <v>1</v>
      </c>
      <c r="E2022" s="177">
        <v>6</v>
      </c>
      <c r="F2022" s="177" t="s">
        <v>135</v>
      </c>
      <c r="G2022" s="177" t="s">
        <v>142</v>
      </c>
      <c r="H2022" s="177" t="s">
        <v>142</v>
      </c>
    </row>
    <row r="2023" spans="1:8" x14ac:dyDescent="0.2">
      <c r="A2023" s="177" t="s">
        <v>209</v>
      </c>
      <c r="B2023" s="177" t="s">
        <v>1484</v>
      </c>
      <c r="C2023" s="177" t="s">
        <v>1503</v>
      </c>
      <c r="D2023" s="177">
        <v>1</v>
      </c>
      <c r="E2023" s="177">
        <v>7</v>
      </c>
      <c r="F2023" s="177" t="s">
        <v>142</v>
      </c>
      <c r="G2023" s="177" t="s">
        <v>142</v>
      </c>
      <c r="H2023" s="177" t="s">
        <v>142</v>
      </c>
    </row>
    <row r="2024" spans="1:8" x14ac:dyDescent="0.2">
      <c r="A2024" s="177" t="s">
        <v>209</v>
      </c>
      <c r="B2024" s="177" t="s">
        <v>1484</v>
      </c>
      <c r="C2024" s="177" t="s">
        <v>950</v>
      </c>
      <c r="D2024" s="177">
        <v>1</v>
      </c>
      <c r="E2024" s="177">
        <v>7</v>
      </c>
      <c r="F2024" s="177" t="s">
        <v>142</v>
      </c>
      <c r="G2024" s="177" t="s">
        <v>142</v>
      </c>
      <c r="H2024" s="177" t="s">
        <v>142</v>
      </c>
    </row>
    <row r="2025" spans="1:8" x14ac:dyDescent="0.2">
      <c r="A2025" s="177" t="s">
        <v>209</v>
      </c>
      <c r="B2025" s="177" t="s">
        <v>1484</v>
      </c>
      <c r="C2025" s="177" t="s">
        <v>1504</v>
      </c>
      <c r="D2025" s="177">
        <v>1</v>
      </c>
      <c r="E2025" s="177">
        <v>6</v>
      </c>
      <c r="F2025" s="177" t="s">
        <v>135</v>
      </c>
      <c r="G2025" s="177" t="s">
        <v>142</v>
      </c>
      <c r="H2025" s="177" t="s">
        <v>142</v>
      </c>
    </row>
    <row r="2026" spans="1:8" x14ac:dyDescent="0.2">
      <c r="A2026" s="177" t="s">
        <v>209</v>
      </c>
      <c r="B2026" s="177" t="s">
        <v>1484</v>
      </c>
      <c r="C2026" s="177" t="s">
        <v>1505</v>
      </c>
      <c r="D2026" s="177">
        <v>1</v>
      </c>
      <c r="E2026" s="177">
        <v>7</v>
      </c>
      <c r="F2026" s="177" t="s">
        <v>142</v>
      </c>
      <c r="G2026" s="177" t="s">
        <v>142</v>
      </c>
      <c r="H2026" s="177" t="s">
        <v>142</v>
      </c>
    </row>
    <row r="2027" spans="1:8" x14ac:dyDescent="0.2">
      <c r="A2027" s="177" t="s">
        <v>209</v>
      </c>
      <c r="B2027" s="177" t="s">
        <v>1484</v>
      </c>
      <c r="C2027" s="177" t="s">
        <v>624</v>
      </c>
      <c r="D2027" s="177">
        <v>1</v>
      </c>
      <c r="E2027" s="177">
        <v>7</v>
      </c>
      <c r="F2027" s="177" t="s">
        <v>142</v>
      </c>
      <c r="G2027" s="177" t="s">
        <v>142</v>
      </c>
      <c r="H2027" s="177" t="s">
        <v>142</v>
      </c>
    </row>
    <row r="2028" spans="1:8" x14ac:dyDescent="0.2">
      <c r="A2028" s="177" t="s">
        <v>209</v>
      </c>
      <c r="B2028" s="177" t="s">
        <v>1484</v>
      </c>
      <c r="C2028" s="177" t="s">
        <v>1157</v>
      </c>
      <c r="D2028" s="177">
        <v>1</v>
      </c>
      <c r="E2028" s="177">
        <v>7</v>
      </c>
      <c r="F2028" s="177" t="s">
        <v>142</v>
      </c>
      <c r="G2028" s="177" t="s">
        <v>142</v>
      </c>
      <c r="H2028" s="177" t="s">
        <v>142</v>
      </c>
    </row>
    <row r="2029" spans="1:8" x14ac:dyDescent="0.2">
      <c r="A2029" s="177" t="s">
        <v>209</v>
      </c>
      <c r="B2029" s="177" t="s">
        <v>1484</v>
      </c>
      <c r="C2029" s="177" t="s">
        <v>1506</v>
      </c>
      <c r="D2029" s="177">
        <v>1</v>
      </c>
      <c r="E2029" s="177">
        <v>6</v>
      </c>
      <c r="F2029" s="177" t="s">
        <v>135</v>
      </c>
      <c r="G2029" s="177" t="s">
        <v>142</v>
      </c>
      <c r="H2029" s="177" t="s">
        <v>142</v>
      </c>
    </row>
    <row r="2030" spans="1:8" x14ac:dyDescent="0.2">
      <c r="A2030" s="177" t="s">
        <v>209</v>
      </c>
      <c r="B2030" s="177" t="s">
        <v>1484</v>
      </c>
      <c r="C2030" s="177" t="s">
        <v>1160</v>
      </c>
      <c r="D2030" s="177">
        <v>1</v>
      </c>
      <c r="E2030" s="177">
        <v>7</v>
      </c>
      <c r="F2030" s="177" t="s">
        <v>142</v>
      </c>
      <c r="G2030" s="177" t="s">
        <v>142</v>
      </c>
      <c r="H2030" s="177" t="s">
        <v>142</v>
      </c>
    </row>
    <row r="2031" spans="1:8" x14ac:dyDescent="0.2">
      <c r="A2031" s="177" t="s">
        <v>209</v>
      </c>
      <c r="B2031" s="177" t="s">
        <v>1484</v>
      </c>
      <c r="C2031" s="177" t="s">
        <v>738</v>
      </c>
      <c r="D2031" s="177">
        <v>1</v>
      </c>
      <c r="E2031" s="177">
        <v>6</v>
      </c>
      <c r="F2031" s="177" t="s">
        <v>135</v>
      </c>
      <c r="G2031" s="177" t="s">
        <v>142</v>
      </c>
      <c r="H2031" s="177" t="s">
        <v>142</v>
      </c>
    </row>
    <row r="2032" spans="1:8" x14ac:dyDescent="0.2">
      <c r="A2032" s="177" t="s">
        <v>209</v>
      </c>
      <c r="B2032" s="177" t="s">
        <v>1484</v>
      </c>
      <c r="C2032" s="177" t="s">
        <v>1507</v>
      </c>
      <c r="D2032" s="177">
        <v>1</v>
      </c>
      <c r="E2032" s="177">
        <v>7</v>
      </c>
      <c r="F2032" s="177" t="s">
        <v>142</v>
      </c>
      <c r="G2032" s="177" t="s">
        <v>142</v>
      </c>
      <c r="H2032" s="177" t="s">
        <v>142</v>
      </c>
    </row>
    <row r="2033" spans="1:8" x14ac:dyDescent="0.2">
      <c r="A2033" s="177" t="s">
        <v>209</v>
      </c>
      <c r="B2033" s="177" t="s">
        <v>1484</v>
      </c>
      <c r="C2033" s="177" t="s">
        <v>1508</v>
      </c>
      <c r="D2033" s="177">
        <v>1</v>
      </c>
      <c r="E2033" s="177">
        <v>6</v>
      </c>
      <c r="F2033" s="177" t="s">
        <v>135</v>
      </c>
      <c r="G2033" s="177" t="s">
        <v>142</v>
      </c>
      <c r="H2033" s="177" t="s">
        <v>142</v>
      </c>
    </row>
    <row r="2034" spans="1:8" x14ac:dyDescent="0.2">
      <c r="A2034" s="177" t="s">
        <v>209</v>
      </c>
      <c r="B2034" s="177" t="s">
        <v>1484</v>
      </c>
      <c r="C2034" s="177" t="s">
        <v>894</v>
      </c>
      <c r="D2034" s="177">
        <v>1</v>
      </c>
      <c r="E2034" s="177">
        <v>7</v>
      </c>
      <c r="F2034" s="177" t="s">
        <v>142</v>
      </c>
      <c r="G2034" s="177" t="s">
        <v>142</v>
      </c>
      <c r="H2034" s="177" t="s">
        <v>142</v>
      </c>
    </row>
    <row r="2035" spans="1:8" x14ac:dyDescent="0.2">
      <c r="A2035" s="177" t="s">
        <v>209</v>
      </c>
      <c r="B2035" s="177" t="s">
        <v>1484</v>
      </c>
      <c r="C2035" s="177" t="s">
        <v>833</v>
      </c>
      <c r="D2035" s="177">
        <v>1</v>
      </c>
      <c r="E2035" s="177">
        <v>6</v>
      </c>
      <c r="F2035" s="177" t="s">
        <v>135</v>
      </c>
      <c r="G2035" s="177" t="s">
        <v>142</v>
      </c>
      <c r="H2035" s="177" t="s">
        <v>142</v>
      </c>
    </row>
    <row r="2036" spans="1:8" x14ac:dyDescent="0.2">
      <c r="A2036" s="177" t="s">
        <v>209</v>
      </c>
      <c r="B2036" s="177" t="s">
        <v>1484</v>
      </c>
      <c r="C2036" s="177" t="s">
        <v>1509</v>
      </c>
      <c r="D2036" s="177">
        <v>1</v>
      </c>
      <c r="E2036" s="177">
        <v>6</v>
      </c>
      <c r="F2036" s="177" t="s">
        <v>135</v>
      </c>
      <c r="G2036" s="177" t="s">
        <v>142</v>
      </c>
      <c r="H2036" s="177" t="s">
        <v>142</v>
      </c>
    </row>
    <row r="2037" spans="1:8" x14ac:dyDescent="0.2">
      <c r="A2037" s="177" t="s">
        <v>209</v>
      </c>
      <c r="B2037" s="177" t="s">
        <v>1484</v>
      </c>
      <c r="C2037" s="177" t="s">
        <v>742</v>
      </c>
      <c r="D2037" s="177">
        <v>1</v>
      </c>
      <c r="E2037" s="177">
        <v>6</v>
      </c>
      <c r="F2037" s="177" t="s">
        <v>135</v>
      </c>
      <c r="G2037" s="177" t="s">
        <v>142</v>
      </c>
      <c r="H2037" s="177" t="s">
        <v>142</v>
      </c>
    </row>
    <row r="2038" spans="1:8" x14ac:dyDescent="0.2">
      <c r="A2038" s="177" t="s">
        <v>209</v>
      </c>
      <c r="B2038" s="177" t="s">
        <v>1484</v>
      </c>
      <c r="C2038" s="177" t="s">
        <v>1167</v>
      </c>
      <c r="D2038" s="177">
        <v>1</v>
      </c>
      <c r="E2038" s="177">
        <v>7</v>
      </c>
      <c r="F2038" s="177" t="s">
        <v>142</v>
      </c>
      <c r="G2038" s="177" t="s">
        <v>142</v>
      </c>
      <c r="H2038" s="177" t="s">
        <v>142</v>
      </c>
    </row>
    <row r="2039" spans="1:8" x14ac:dyDescent="0.2">
      <c r="A2039" s="177" t="s">
        <v>209</v>
      </c>
      <c r="B2039" s="177" t="s">
        <v>1484</v>
      </c>
      <c r="C2039" s="177" t="s">
        <v>1510</v>
      </c>
      <c r="D2039" s="177">
        <v>1</v>
      </c>
      <c r="E2039" s="177">
        <v>7</v>
      </c>
      <c r="F2039" s="177" t="s">
        <v>142</v>
      </c>
      <c r="G2039" s="177" t="s">
        <v>142</v>
      </c>
      <c r="H2039" s="177" t="s">
        <v>142</v>
      </c>
    </row>
    <row r="2040" spans="1:8" x14ac:dyDescent="0.2">
      <c r="A2040" s="177" t="s">
        <v>209</v>
      </c>
      <c r="B2040" s="177" t="s">
        <v>1484</v>
      </c>
      <c r="C2040" s="177" t="s">
        <v>1511</v>
      </c>
      <c r="D2040" s="177">
        <v>1</v>
      </c>
      <c r="E2040" s="177">
        <v>7</v>
      </c>
      <c r="F2040" s="177" t="s">
        <v>142</v>
      </c>
      <c r="G2040" s="177" t="s">
        <v>142</v>
      </c>
      <c r="H2040" s="177" t="s">
        <v>142</v>
      </c>
    </row>
    <row r="2041" spans="1:8" x14ac:dyDescent="0.2">
      <c r="A2041" s="177" t="s">
        <v>209</v>
      </c>
      <c r="B2041" s="177" t="s">
        <v>1484</v>
      </c>
      <c r="C2041" s="177" t="s">
        <v>1512</v>
      </c>
      <c r="D2041" s="177">
        <v>1</v>
      </c>
      <c r="E2041" s="177">
        <v>7</v>
      </c>
      <c r="F2041" s="177" t="s">
        <v>142</v>
      </c>
      <c r="G2041" s="177" t="s">
        <v>142</v>
      </c>
      <c r="H2041" s="177" t="s">
        <v>142</v>
      </c>
    </row>
    <row r="2042" spans="1:8" x14ac:dyDescent="0.2">
      <c r="A2042" s="177" t="s">
        <v>209</v>
      </c>
      <c r="B2042" s="177" t="s">
        <v>1484</v>
      </c>
      <c r="C2042" s="177" t="s">
        <v>1513</v>
      </c>
      <c r="D2042" s="177">
        <v>1</v>
      </c>
      <c r="E2042" s="177">
        <v>7</v>
      </c>
      <c r="F2042" s="177" t="s">
        <v>142</v>
      </c>
      <c r="G2042" s="177" t="s">
        <v>142</v>
      </c>
      <c r="H2042" s="177" t="s">
        <v>142</v>
      </c>
    </row>
    <row r="2043" spans="1:8" x14ac:dyDescent="0.2">
      <c r="A2043" s="177" t="s">
        <v>209</v>
      </c>
      <c r="B2043" s="177" t="s">
        <v>1484</v>
      </c>
      <c r="C2043" s="177" t="s">
        <v>1514</v>
      </c>
      <c r="D2043" s="177">
        <v>1</v>
      </c>
      <c r="E2043" s="177">
        <v>7</v>
      </c>
      <c r="F2043" s="177" t="s">
        <v>142</v>
      </c>
      <c r="G2043" s="177" t="s">
        <v>142</v>
      </c>
      <c r="H2043" s="177" t="s">
        <v>142</v>
      </c>
    </row>
    <row r="2044" spans="1:8" x14ac:dyDescent="0.2">
      <c r="A2044" s="177" t="s">
        <v>209</v>
      </c>
      <c r="B2044" s="177" t="s">
        <v>1484</v>
      </c>
      <c r="C2044" s="177" t="s">
        <v>792</v>
      </c>
      <c r="D2044" s="177">
        <v>1</v>
      </c>
      <c r="E2044" s="177">
        <v>7</v>
      </c>
      <c r="F2044" s="177" t="s">
        <v>142</v>
      </c>
      <c r="G2044" s="177" t="s">
        <v>142</v>
      </c>
      <c r="H2044" s="177" t="s">
        <v>142</v>
      </c>
    </row>
    <row r="2045" spans="1:8" x14ac:dyDescent="0.2">
      <c r="A2045" s="177" t="s">
        <v>209</v>
      </c>
      <c r="B2045" s="177" t="s">
        <v>1484</v>
      </c>
      <c r="C2045" s="177" t="s">
        <v>1515</v>
      </c>
      <c r="D2045" s="177">
        <v>1</v>
      </c>
      <c r="E2045" s="177">
        <v>7</v>
      </c>
      <c r="F2045" s="177" t="s">
        <v>142</v>
      </c>
      <c r="G2045" s="177" t="s">
        <v>142</v>
      </c>
      <c r="H2045" s="177" t="s">
        <v>142</v>
      </c>
    </row>
    <row r="2046" spans="1:8" x14ac:dyDescent="0.2">
      <c r="A2046" s="177" t="s">
        <v>247</v>
      </c>
      <c r="B2046" s="177"/>
      <c r="C2046" s="177" t="s">
        <v>1516</v>
      </c>
      <c r="D2046" s="177" t="s">
        <v>142</v>
      </c>
      <c r="E2046" s="177">
        <v>1</v>
      </c>
      <c r="F2046" s="177" t="s">
        <v>135</v>
      </c>
      <c r="G2046" s="177" t="s">
        <v>141</v>
      </c>
      <c r="H2046" s="177" t="s">
        <v>137</v>
      </c>
    </row>
    <row r="2047" spans="1:8" x14ac:dyDescent="0.2">
      <c r="A2047" s="177" t="s">
        <v>211</v>
      </c>
      <c r="B2047" s="177" t="s">
        <v>1517</v>
      </c>
      <c r="C2047" s="177" t="s">
        <v>427</v>
      </c>
      <c r="D2047" s="177">
        <v>1</v>
      </c>
      <c r="E2047" s="177">
        <v>4</v>
      </c>
      <c r="F2047" s="177" t="s">
        <v>135</v>
      </c>
      <c r="G2047" s="177" t="s">
        <v>142</v>
      </c>
      <c r="H2047" s="177" t="s">
        <v>142</v>
      </c>
    </row>
    <row r="2048" spans="1:8" x14ac:dyDescent="0.2">
      <c r="A2048" s="177" t="s">
        <v>211</v>
      </c>
      <c r="B2048" s="177" t="s">
        <v>1517</v>
      </c>
      <c r="C2048" s="177" t="s">
        <v>753</v>
      </c>
      <c r="D2048" s="177">
        <v>1</v>
      </c>
      <c r="E2048" s="177">
        <v>5</v>
      </c>
      <c r="F2048" s="177" t="s">
        <v>135</v>
      </c>
      <c r="G2048" s="177" t="s">
        <v>142</v>
      </c>
      <c r="H2048" s="177" t="s">
        <v>142</v>
      </c>
    </row>
    <row r="2049" spans="1:8" x14ac:dyDescent="0.2">
      <c r="A2049" s="177" t="s">
        <v>211</v>
      </c>
      <c r="B2049" s="177" t="s">
        <v>1517</v>
      </c>
      <c r="C2049" s="177" t="s">
        <v>1518</v>
      </c>
      <c r="D2049" s="177">
        <v>1</v>
      </c>
      <c r="E2049" s="177">
        <v>5</v>
      </c>
      <c r="F2049" s="177" t="s">
        <v>135</v>
      </c>
      <c r="G2049" s="177" t="s">
        <v>142</v>
      </c>
      <c r="H2049" s="177" t="s">
        <v>142</v>
      </c>
    </row>
    <row r="2050" spans="1:8" x14ac:dyDescent="0.2">
      <c r="A2050" s="177" t="s">
        <v>211</v>
      </c>
      <c r="B2050" s="177" t="s">
        <v>1517</v>
      </c>
      <c r="C2050" s="177" t="s">
        <v>1519</v>
      </c>
      <c r="D2050" s="177">
        <v>2</v>
      </c>
      <c r="E2050" s="177">
        <v>5</v>
      </c>
      <c r="F2050" s="177" t="s">
        <v>135</v>
      </c>
      <c r="G2050" s="177" t="s">
        <v>142</v>
      </c>
      <c r="H2050" s="177" t="s">
        <v>142</v>
      </c>
    </row>
    <row r="2051" spans="1:8" x14ac:dyDescent="0.2">
      <c r="A2051" s="177" t="s">
        <v>211</v>
      </c>
      <c r="B2051" s="177" t="s">
        <v>1517</v>
      </c>
      <c r="C2051" s="177" t="s">
        <v>1520</v>
      </c>
      <c r="D2051" s="177">
        <v>2</v>
      </c>
      <c r="E2051" s="177">
        <v>5</v>
      </c>
      <c r="F2051" s="177" t="s">
        <v>135</v>
      </c>
      <c r="G2051" s="177" t="s">
        <v>142</v>
      </c>
      <c r="H2051" s="177" t="s">
        <v>142</v>
      </c>
    </row>
    <row r="2052" spans="1:8" x14ac:dyDescent="0.2">
      <c r="A2052" s="177" t="s">
        <v>211</v>
      </c>
      <c r="B2052" s="177" t="s">
        <v>1517</v>
      </c>
      <c r="C2052" s="177" t="s">
        <v>1521</v>
      </c>
      <c r="D2052" s="177">
        <v>1</v>
      </c>
      <c r="E2052" s="177">
        <v>5</v>
      </c>
      <c r="F2052" s="177" t="s">
        <v>135</v>
      </c>
      <c r="G2052" s="177" t="s">
        <v>142</v>
      </c>
      <c r="H2052" s="177" t="s">
        <v>142</v>
      </c>
    </row>
    <row r="2053" spans="1:8" x14ac:dyDescent="0.2">
      <c r="A2053" s="177" t="s">
        <v>211</v>
      </c>
      <c r="B2053" s="177" t="s">
        <v>1517</v>
      </c>
      <c r="C2053" s="177" t="s">
        <v>1522</v>
      </c>
      <c r="D2053" s="177">
        <v>1</v>
      </c>
      <c r="E2053" s="177">
        <v>5</v>
      </c>
      <c r="F2053" s="177" t="s">
        <v>135</v>
      </c>
      <c r="G2053" s="177" t="s">
        <v>142</v>
      </c>
      <c r="H2053" s="177" t="s">
        <v>142</v>
      </c>
    </row>
    <row r="2054" spans="1:8" x14ac:dyDescent="0.2">
      <c r="A2054" s="177" t="s">
        <v>211</v>
      </c>
      <c r="B2054" s="177" t="s">
        <v>1517</v>
      </c>
      <c r="C2054" s="177" t="s">
        <v>700</v>
      </c>
      <c r="D2054" s="177">
        <v>2</v>
      </c>
      <c r="E2054" s="177">
        <v>4</v>
      </c>
      <c r="F2054" s="177" t="s">
        <v>135</v>
      </c>
      <c r="G2054" s="177" t="s">
        <v>142</v>
      </c>
      <c r="H2054" s="177" t="s">
        <v>142</v>
      </c>
    </row>
    <row r="2055" spans="1:8" x14ac:dyDescent="0.2">
      <c r="A2055" s="177" t="s">
        <v>211</v>
      </c>
      <c r="B2055" s="177" t="s">
        <v>1517</v>
      </c>
      <c r="C2055" s="177" t="s">
        <v>152</v>
      </c>
      <c r="D2055" s="177">
        <v>1</v>
      </c>
      <c r="E2055" s="177">
        <v>5</v>
      </c>
      <c r="F2055" s="177" t="s">
        <v>135</v>
      </c>
      <c r="G2055" s="177" t="s">
        <v>142</v>
      </c>
      <c r="H2055" s="177" t="s">
        <v>142</v>
      </c>
    </row>
    <row r="2056" spans="1:8" x14ac:dyDescent="0.2">
      <c r="A2056" s="177" t="s">
        <v>211</v>
      </c>
      <c r="B2056" s="177" t="s">
        <v>1517</v>
      </c>
      <c r="C2056" s="177" t="s">
        <v>317</v>
      </c>
      <c r="D2056" s="177">
        <v>1</v>
      </c>
      <c r="E2056" s="177">
        <v>5</v>
      </c>
      <c r="F2056" s="177" t="s">
        <v>135</v>
      </c>
      <c r="G2056" s="177" t="s">
        <v>142</v>
      </c>
      <c r="H2056" s="177" t="s">
        <v>142</v>
      </c>
    </row>
    <row r="2057" spans="1:8" x14ac:dyDescent="0.2">
      <c r="A2057" s="177" t="s">
        <v>211</v>
      </c>
      <c r="B2057" s="177" t="s">
        <v>1517</v>
      </c>
      <c r="C2057" s="177" t="s">
        <v>703</v>
      </c>
      <c r="D2057" s="177">
        <v>1</v>
      </c>
      <c r="E2057" s="177">
        <v>5</v>
      </c>
      <c r="F2057" s="177" t="s">
        <v>135</v>
      </c>
      <c r="G2057" s="177" t="s">
        <v>142</v>
      </c>
      <c r="H2057" s="177" t="s">
        <v>142</v>
      </c>
    </row>
    <row r="2058" spans="1:8" x14ac:dyDescent="0.2">
      <c r="A2058" s="177" t="s">
        <v>211</v>
      </c>
      <c r="B2058" s="177" t="s">
        <v>1517</v>
      </c>
      <c r="C2058" s="177" t="s">
        <v>319</v>
      </c>
      <c r="D2058" s="177">
        <v>1</v>
      </c>
      <c r="E2058" s="177">
        <v>5</v>
      </c>
      <c r="F2058" s="177" t="s">
        <v>135</v>
      </c>
      <c r="G2058" s="177" t="s">
        <v>142</v>
      </c>
      <c r="H2058" s="177" t="s">
        <v>142</v>
      </c>
    </row>
    <row r="2059" spans="1:8" x14ac:dyDescent="0.2">
      <c r="A2059" s="177" t="s">
        <v>211</v>
      </c>
      <c r="B2059" s="177" t="s">
        <v>1517</v>
      </c>
      <c r="C2059" s="177" t="s">
        <v>1523</v>
      </c>
      <c r="D2059" s="177">
        <v>2</v>
      </c>
      <c r="E2059" s="177">
        <v>4</v>
      </c>
      <c r="F2059" s="177" t="s">
        <v>135</v>
      </c>
      <c r="G2059" s="177" t="s">
        <v>142</v>
      </c>
      <c r="H2059" s="177" t="s">
        <v>142</v>
      </c>
    </row>
    <row r="2060" spans="1:8" x14ac:dyDescent="0.2">
      <c r="A2060" s="177" t="s">
        <v>211</v>
      </c>
      <c r="B2060" s="177" t="s">
        <v>1517</v>
      </c>
      <c r="C2060" s="177" t="s">
        <v>705</v>
      </c>
      <c r="D2060" s="177">
        <v>1</v>
      </c>
      <c r="E2060" s="177">
        <v>5</v>
      </c>
      <c r="F2060" s="177" t="s">
        <v>135</v>
      </c>
      <c r="G2060" s="177" t="s">
        <v>142</v>
      </c>
      <c r="H2060" s="177" t="s">
        <v>142</v>
      </c>
    </row>
    <row r="2061" spans="1:8" x14ac:dyDescent="0.2">
      <c r="A2061" s="177" t="s">
        <v>211</v>
      </c>
      <c r="B2061" s="177" t="s">
        <v>1517</v>
      </c>
      <c r="C2061" s="177" t="s">
        <v>1524</v>
      </c>
      <c r="D2061" s="177">
        <v>1</v>
      </c>
      <c r="E2061" s="177">
        <v>5</v>
      </c>
      <c r="F2061" s="177" t="s">
        <v>135</v>
      </c>
      <c r="G2061" s="177" t="s">
        <v>142</v>
      </c>
      <c r="H2061" s="177" t="s">
        <v>142</v>
      </c>
    </row>
    <row r="2062" spans="1:8" x14ac:dyDescent="0.2">
      <c r="A2062" s="177" t="s">
        <v>211</v>
      </c>
      <c r="B2062" s="177" t="s">
        <v>1517</v>
      </c>
      <c r="C2062" s="177" t="s">
        <v>1525</v>
      </c>
      <c r="D2062" s="177">
        <v>1</v>
      </c>
      <c r="E2062" s="177">
        <v>5</v>
      </c>
      <c r="F2062" s="177" t="s">
        <v>135</v>
      </c>
      <c r="G2062" s="177" t="s">
        <v>142</v>
      </c>
      <c r="H2062" s="177" t="s">
        <v>142</v>
      </c>
    </row>
    <row r="2063" spans="1:8" x14ac:dyDescent="0.2">
      <c r="A2063" s="177" t="s">
        <v>211</v>
      </c>
      <c r="B2063" s="177" t="s">
        <v>1517</v>
      </c>
      <c r="C2063" s="177" t="s">
        <v>324</v>
      </c>
      <c r="D2063" s="177">
        <v>1</v>
      </c>
      <c r="E2063" s="177">
        <v>5</v>
      </c>
      <c r="F2063" s="177" t="s">
        <v>135</v>
      </c>
      <c r="G2063" s="177" t="s">
        <v>142</v>
      </c>
      <c r="H2063" s="177" t="s">
        <v>142</v>
      </c>
    </row>
    <row r="2064" spans="1:8" x14ac:dyDescent="0.2">
      <c r="A2064" s="177" t="s">
        <v>211</v>
      </c>
      <c r="B2064" s="177" t="s">
        <v>1517</v>
      </c>
      <c r="C2064" s="177" t="s">
        <v>1526</v>
      </c>
      <c r="D2064" s="177">
        <v>2</v>
      </c>
      <c r="E2064" s="177">
        <v>5</v>
      </c>
      <c r="F2064" s="177" t="s">
        <v>135</v>
      </c>
      <c r="G2064" s="177" t="s">
        <v>142</v>
      </c>
      <c r="H2064" s="177" t="s">
        <v>142</v>
      </c>
    </row>
    <row r="2065" spans="1:8" x14ac:dyDescent="0.2">
      <c r="A2065" s="177" t="s">
        <v>211</v>
      </c>
      <c r="B2065" s="177" t="s">
        <v>1517</v>
      </c>
      <c r="C2065" s="177" t="s">
        <v>1527</v>
      </c>
      <c r="D2065" s="177">
        <v>1</v>
      </c>
      <c r="E2065" s="177">
        <v>5</v>
      </c>
      <c r="F2065" s="177" t="s">
        <v>135</v>
      </c>
      <c r="G2065" s="177" t="s">
        <v>142</v>
      </c>
      <c r="H2065" s="177" t="s">
        <v>142</v>
      </c>
    </row>
    <row r="2066" spans="1:8" x14ac:dyDescent="0.2">
      <c r="A2066" s="177" t="s">
        <v>211</v>
      </c>
      <c r="B2066" s="177" t="s">
        <v>1517</v>
      </c>
      <c r="C2066" s="177" t="s">
        <v>1528</v>
      </c>
      <c r="D2066" s="177">
        <v>2</v>
      </c>
      <c r="E2066" s="177">
        <v>5</v>
      </c>
      <c r="F2066" s="177" t="s">
        <v>135</v>
      </c>
      <c r="G2066" s="177" t="s">
        <v>142</v>
      </c>
      <c r="H2066" s="177" t="s">
        <v>142</v>
      </c>
    </row>
    <row r="2067" spans="1:8" x14ac:dyDescent="0.2">
      <c r="A2067" s="177" t="s">
        <v>211</v>
      </c>
      <c r="B2067" s="177" t="s">
        <v>1517</v>
      </c>
      <c r="C2067" s="177" t="s">
        <v>758</v>
      </c>
      <c r="D2067" s="177">
        <v>1</v>
      </c>
      <c r="E2067" s="177">
        <v>5</v>
      </c>
      <c r="F2067" s="177" t="s">
        <v>135</v>
      </c>
      <c r="G2067" s="177" t="s">
        <v>142</v>
      </c>
      <c r="H2067" s="177" t="s">
        <v>142</v>
      </c>
    </row>
    <row r="2068" spans="1:8" x14ac:dyDescent="0.2">
      <c r="A2068" s="177" t="s">
        <v>211</v>
      </c>
      <c r="B2068" s="177" t="s">
        <v>1517</v>
      </c>
      <c r="C2068" s="177" t="s">
        <v>1398</v>
      </c>
      <c r="D2068" s="177">
        <v>2</v>
      </c>
      <c r="E2068" s="177">
        <v>5</v>
      </c>
      <c r="F2068" s="177" t="s">
        <v>135</v>
      </c>
      <c r="G2068" s="177" t="s">
        <v>142</v>
      </c>
      <c r="H2068" s="177" t="s">
        <v>142</v>
      </c>
    </row>
    <row r="2069" spans="1:8" x14ac:dyDescent="0.2">
      <c r="A2069" s="177" t="s">
        <v>211</v>
      </c>
      <c r="B2069" s="177" t="s">
        <v>1517</v>
      </c>
      <c r="C2069" s="177" t="s">
        <v>483</v>
      </c>
      <c r="D2069" s="177">
        <v>1</v>
      </c>
      <c r="E2069" s="177">
        <v>5</v>
      </c>
      <c r="F2069" s="177" t="s">
        <v>135</v>
      </c>
      <c r="G2069" s="177" t="s">
        <v>142</v>
      </c>
      <c r="H2069" s="177" t="s">
        <v>142</v>
      </c>
    </row>
    <row r="2070" spans="1:8" x14ac:dyDescent="0.2">
      <c r="A2070" s="177" t="s">
        <v>211</v>
      </c>
      <c r="B2070" s="177" t="s">
        <v>1517</v>
      </c>
      <c r="C2070" s="177" t="s">
        <v>196</v>
      </c>
      <c r="D2070" s="177">
        <v>1</v>
      </c>
      <c r="E2070" s="177">
        <v>5</v>
      </c>
      <c r="F2070" s="177" t="s">
        <v>135</v>
      </c>
      <c r="G2070" s="177" t="s">
        <v>142</v>
      </c>
      <c r="H2070" s="177" t="s">
        <v>142</v>
      </c>
    </row>
    <row r="2071" spans="1:8" x14ac:dyDescent="0.2">
      <c r="A2071" s="177" t="s">
        <v>211</v>
      </c>
      <c r="B2071" s="177" t="s">
        <v>1517</v>
      </c>
      <c r="C2071" s="177" t="s">
        <v>198</v>
      </c>
      <c r="D2071" s="177">
        <v>1</v>
      </c>
      <c r="E2071" s="177">
        <v>5</v>
      </c>
      <c r="F2071" s="177" t="s">
        <v>135</v>
      </c>
      <c r="G2071" s="177" t="s">
        <v>142</v>
      </c>
      <c r="H2071" s="177" t="s">
        <v>142</v>
      </c>
    </row>
    <row r="2072" spans="1:8" x14ac:dyDescent="0.2">
      <c r="A2072" s="177" t="s">
        <v>211</v>
      </c>
      <c r="B2072" s="177" t="s">
        <v>1517</v>
      </c>
      <c r="C2072" s="177" t="s">
        <v>330</v>
      </c>
      <c r="D2072" s="177">
        <v>2</v>
      </c>
      <c r="E2072" s="177">
        <v>5</v>
      </c>
      <c r="F2072" s="177" t="s">
        <v>135</v>
      </c>
      <c r="G2072" s="177" t="s">
        <v>142</v>
      </c>
      <c r="H2072" s="177" t="s">
        <v>142</v>
      </c>
    </row>
    <row r="2073" spans="1:8" x14ac:dyDescent="0.2">
      <c r="A2073" s="177" t="s">
        <v>211</v>
      </c>
      <c r="B2073" s="177" t="s">
        <v>1517</v>
      </c>
      <c r="C2073" s="177" t="s">
        <v>1529</v>
      </c>
      <c r="D2073" s="177">
        <v>2</v>
      </c>
      <c r="E2073" s="177">
        <v>4</v>
      </c>
      <c r="F2073" s="177" t="s">
        <v>135</v>
      </c>
      <c r="G2073" s="177" t="s">
        <v>142</v>
      </c>
      <c r="H2073" s="177" t="s">
        <v>142</v>
      </c>
    </row>
    <row r="2074" spans="1:8" x14ac:dyDescent="0.2">
      <c r="A2074" s="177" t="s">
        <v>211</v>
      </c>
      <c r="B2074" s="177" t="s">
        <v>1517</v>
      </c>
      <c r="C2074" s="177" t="s">
        <v>1530</v>
      </c>
      <c r="D2074" s="177">
        <v>2</v>
      </c>
      <c r="E2074" s="177">
        <v>5</v>
      </c>
      <c r="F2074" s="177" t="s">
        <v>135</v>
      </c>
      <c r="G2074" s="177" t="s">
        <v>142</v>
      </c>
      <c r="H2074" s="177" t="s">
        <v>142</v>
      </c>
    </row>
    <row r="2075" spans="1:8" x14ac:dyDescent="0.2">
      <c r="A2075" s="177" t="s">
        <v>211</v>
      </c>
      <c r="B2075" s="177" t="s">
        <v>1517</v>
      </c>
      <c r="C2075" s="177" t="s">
        <v>202</v>
      </c>
      <c r="D2075" s="177">
        <v>1</v>
      </c>
      <c r="E2075" s="177">
        <v>5</v>
      </c>
      <c r="F2075" s="177" t="s">
        <v>135</v>
      </c>
      <c r="G2075" s="177" t="s">
        <v>142</v>
      </c>
      <c r="H2075" s="177" t="s">
        <v>142</v>
      </c>
    </row>
    <row r="2076" spans="1:8" x14ac:dyDescent="0.2">
      <c r="A2076" s="177" t="s">
        <v>211</v>
      </c>
      <c r="B2076" s="177" t="s">
        <v>1517</v>
      </c>
      <c r="C2076" s="177" t="s">
        <v>1531</v>
      </c>
      <c r="D2076" s="177">
        <v>1</v>
      </c>
      <c r="E2076" s="177">
        <v>5</v>
      </c>
      <c r="F2076" s="177" t="s">
        <v>135</v>
      </c>
      <c r="G2076" s="177" t="s">
        <v>142</v>
      </c>
      <c r="H2076" s="177" t="s">
        <v>142</v>
      </c>
    </row>
    <row r="2077" spans="1:8" x14ac:dyDescent="0.2">
      <c r="A2077" s="177" t="s">
        <v>211</v>
      </c>
      <c r="B2077" s="177" t="s">
        <v>1517</v>
      </c>
      <c r="C2077" s="177" t="s">
        <v>515</v>
      </c>
      <c r="D2077" s="177">
        <v>1</v>
      </c>
      <c r="E2077" s="177">
        <v>4</v>
      </c>
      <c r="F2077" s="177" t="s">
        <v>135</v>
      </c>
      <c r="G2077" s="177" t="s">
        <v>142</v>
      </c>
      <c r="H2077" s="177" t="s">
        <v>142</v>
      </c>
    </row>
    <row r="2078" spans="1:8" x14ac:dyDescent="0.2">
      <c r="A2078" s="177" t="s">
        <v>211</v>
      </c>
      <c r="B2078" s="177" t="s">
        <v>1517</v>
      </c>
      <c r="C2078" s="177" t="s">
        <v>600</v>
      </c>
      <c r="D2078" s="177">
        <v>1</v>
      </c>
      <c r="E2078" s="177">
        <v>5</v>
      </c>
      <c r="F2078" s="177" t="s">
        <v>135</v>
      </c>
      <c r="G2078" s="177" t="s">
        <v>142</v>
      </c>
      <c r="H2078" s="177" t="s">
        <v>142</v>
      </c>
    </row>
    <row r="2079" spans="1:8" x14ac:dyDescent="0.2">
      <c r="A2079" s="177" t="s">
        <v>211</v>
      </c>
      <c r="B2079" s="177" t="s">
        <v>1517</v>
      </c>
      <c r="C2079" s="177" t="s">
        <v>715</v>
      </c>
      <c r="D2079" s="177">
        <v>1</v>
      </c>
      <c r="E2079" s="177">
        <v>5</v>
      </c>
      <c r="F2079" s="177" t="s">
        <v>135</v>
      </c>
      <c r="G2079" s="177" t="s">
        <v>142</v>
      </c>
      <c r="H2079" s="177" t="s">
        <v>142</v>
      </c>
    </row>
    <row r="2080" spans="1:8" x14ac:dyDescent="0.2">
      <c r="A2080" s="177" t="s">
        <v>211</v>
      </c>
      <c r="B2080" s="177" t="s">
        <v>1517</v>
      </c>
      <c r="C2080" s="177" t="s">
        <v>763</v>
      </c>
      <c r="D2080" s="177">
        <v>1</v>
      </c>
      <c r="E2080" s="177">
        <v>5</v>
      </c>
      <c r="F2080" s="177" t="s">
        <v>135</v>
      </c>
      <c r="G2080" s="177" t="s">
        <v>142</v>
      </c>
      <c r="H2080" s="177" t="s">
        <v>142</v>
      </c>
    </row>
    <row r="2081" spans="1:8" x14ac:dyDescent="0.2">
      <c r="A2081" s="177" t="s">
        <v>211</v>
      </c>
      <c r="B2081" s="177" t="s">
        <v>1517</v>
      </c>
      <c r="C2081" s="177" t="s">
        <v>206</v>
      </c>
      <c r="D2081" s="177">
        <v>2</v>
      </c>
      <c r="E2081" s="177">
        <v>5</v>
      </c>
      <c r="F2081" s="177" t="s">
        <v>135</v>
      </c>
      <c r="G2081" s="177" t="s">
        <v>142</v>
      </c>
      <c r="H2081" s="177" t="s">
        <v>142</v>
      </c>
    </row>
    <row r="2082" spans="1:8" x14ac:dyDescent="0.2">
      <c r="A2082" s="177" t="s">
        <v>211</v>
      </c>
      <c r="B2082" s="177" t="s">
        <v>1517</v>
      </c>
      <c r="C2082" s="177" t="s">
        <v>1532</v>
      </c>
      <c r="D2082" s="177">
        <v>2</v>
      </c>
      <c r="E2082" s="177">
        <v>5</v>
      </c>
      <c r="F2082" s="177" t="s">
        <v>135</v>
      </c>
      <c r="G2082" s="177" t="s">
        <v>142</v>
      </c>
      <c r="H2082" s="177" t="s">
        <v>142</v>
      </c>
    </row>
    <row r="2083" spans="1:8" x14ac:dyDescent="0.2">
      <c r="A2083" s="177" t="s">
        <v>211</v>
      </c>
      <c r="B2083" s="177" t="s">
        <v>1517</v>
      </c>
      <c r="C2083" s="177" t="s">
        <v>1533</v>
      </c>
      <c r="D2083" s="177">
        <v>2</v>
      </c>
      <c r="E2083" s="177">
        <v>5</v>
      </c>
      <c r="F2083" s="177" t="s">
        <v>135</v>
      </c>
      <c r="G2083" s="177" t="s">
        <v>142</v>
      </c>
      <c r="H2083" s="177" t="s">
        <v>142</v>
      </c>
    </row>
    <row r="2084" spans="1:8" x14ac:dyDescent="0.2">
      <c r="A2084" s="177" t="s">
        <v>211</v>
      </c>
      <c r="B2084" s="177" t="s">
        <v>1517</v>
      </c>
      <c r="C2084" s="177" t="s">
        <v>521</v>
      </c>
      <c r="D2084" s="177">
        <v>1</v>
      </c>
      <c r="E2084" s="177">
        <v>5</v>
      </c>
      <c r="F2084" s="177" t="s">
        <v>135</v>
      </c>
      <c r="G2084" s="177" t="s">
        <v>142</v>
      </c>
      <c r="H2084" s="177" t="s">
        <v>142</v>
      </c>
    </row>
    <row r="2085" spans="1:8" x14ac:dyDescent="0.2">
      <c r="A2085" s="177" t="s">
        <v>211</v>
      </c>
      <c r="B2085" s="177" t="s">
        <v>1517</v>
      </c>
      <c r="C2085" s="177" t="s">
        <v>1074</v>
      </c>
      <c r="D2085" s="177">
        <v>1</v>
      </c>
      <c r="E2085" s="177">
        <v>5</v>
      </c>
      <c r="F2085" s="177" t="s">
        <v>135</v>
      </c>
      <c r="G2085" s="177" t="s">
        <v>142</v>
      </c>
      <c r="H2085" s="177" t="s">
        <v>142</v>
      </c>
    </row>
    <row r="2086" spans="1:8" x14ac:dyDescent="0.2">
      <c r="A2086" s="177" t="s">
        <v>211</v>
      </c>
      <c r="B2086" s="177" t="s">
        <v>1517</v>
      </c>
      <c r="C2086" s="177" t="s">
        <v>210</v>
      </c>
      <c r="D2086" s="177">
        <v>2</v>
      </c>
      <c r="E2086" s="177">
        <v>5</v>
      </c>
      <c r="F2086" s="177" t="s">
        <v>135</v>
      </c>
      <c r="G2086" s="177" t="s">
        <v>142</v>
      </c>
      <c r="H2086" s="177" t="s">
        <v>142</v>
      </c>
    </row>
    <row r="2087" spans="1:8" x14ac:dyDescent="0.2">
      <c r="A2087" s="177" t="s">
        <v>211</v>
      </c>
      <c r="B2087" s="177" t="s">
        <v>1517</v>
      </c>
      <c r="C2087" s="177" t="s">
        <v>212</v>
      </c>
      <c r="D2087" s="177">
        <v>1</v>
      </c>
      <c r="E2087" s="177">
        <v>5</v>
      </c>
      <c r="F2087" s="177" t="s">
        <v>135</v>
      </c>
      <c r="G2087" s="177" t="s">
        <v>142</v>
      </c>
      <c r="H2087" s="177" t="s">
        <v>142</v>
      </c>
    </row>
    <row r="2088" spans="1:8" x14ac:dyDescent="0.2">
      <c r="A2088" s="177" t="s">
        <v>211</v>
      </c>
      <c r="B2088" s="177" t="s">
        <v>1517</v>
      </c>
      <c r="C2088" s="177" t="s">
        <v>723</v>
      </c>
      <c r="D2088" s="177">
        <v>1</v>
      </c>
      <c r="E2088" s="177">
        <v>5</v>
      </c>
      <c r="F2088" s="177" t="s">
        <v>135</v>
      </c>
      <c r="G2088" s="177" t="s">
        <v>142</v>
      </c>
      <c r="H2088" s="177" t="s">
        <v>142</v>
      </c>
    </row>
    <row r="2089" spans="1:8" x14ac:dyDescent="0.2">
      <c r="A2089" s="177" t="s">
        <v>211</v>
      </c>
      <c r="B2089" s="177" t="s">
        <v>1517</v>
      </c>
      <c r="C2089" s="177" t="s">
        <v>386</v>
      </c>
      <c r="D2089" s="177">
        <v>2</v>
      </c>
      <c r="E2089" s="177">
        <v>5</v>
      </c>
      <c r="F2089" s="177" t="s">
        <v>135</v>
      </c>
      <c r="G2089" s="177" t="s">
        <v>142</v>
      </c>
      <c r="H2089" s="177" t="s">
        <v>142</v>
      </c>
    </row>
    <row r="2090" spans="1:8" x14ac:dyDescent="0.2">
      <c r="A2090" s="177" t="s">
        <v>211</v>
      </c>
      <c r="B2090" s="177" t="s">
        <v>1517</v>
      </c>
      <c r="C2090" s="177" t="s">
        <v>218</v>
      </c>
      <c r="D2090" s="177">
        <v>2</v>
      </c>
      <c r="E2090" s="177">
        <v>4</v>
      </c>
      <c r="F2090" s="177" t="s">
        <v>135</v>
      </c>
      <c r="G2090" s="177" t="s">
        <v>142</v>
      </c>
      <c r="H2090" s="177" t="s">
        <v>142</v>
      </c>
    </row>
    <row r="2091" spans="1:8" x14ac:dyDescent="0.2">
      <c r="A2091" s="177" t="s">
        <v>211</v>
      </c>
      <c r="B2091" s="177" t="s">
        <v>1517</v>
      </c>
      <c r="C2091" s="177" t="s">
        <v>1534</v>
      </c>
      <c r="D2091" s="177">
        <v>1</v>
      </c>
      <c r="E2091" s="177">
        <v>5</v>
      </c>
      <c r="F2091" s="177" t="s">
        <v>135</v>
      </c>
      <c r="G2091" s="177" t="s">
        <v>142</v>
      </c>
      <c r="H2091" s="177" t="s">
        <v>142</v>
      </c>
    </row>
    <row r="2092" spans="1:8" x14ac:dyDescent="0.2">
      <c r="A2092" s="177" t="s">
        <v>211</v>
      </c>
      <c r="B2092" s="177" t="s">
        <v>1517</v>
      </c>
      <c r="C2092" s="177" t="s">
        <v>342</v>
      </c>
      <c r="D2092" s="177">
        <v>1</v>
      </c>
      <c r="E2092" s="177">
        <v>5</v>
      </c>
      <c r="F2092" s="177" t="s">
        <v>135</v>
      </c>
      <c r="G2092" s="177" t="s">
        <v>142</v>
      </c>
      <c r="H2092" s="177" t="s">
        <v>142</v>
      </c>
    </row>
    <row r="2093" spans="1:8" x14ac:dyDescent="0.2">
      <c r="A2093" s="177" t="s">
        <v>211</v>
      </c>
      <c r="B2093" s="177" t="s">
        <v>1517</v>
      </c>
      <c r="C2093" s="177" t="s">
        <v>1535</v>
      </c>
      <c r="D2093" s="177">
        <v>2</v>
      </c>
      <c r="E2093" s="177">
        <v>5</v>
      </c>
      <c r="F2093" s="177" t="s">
        <v>135</v>
      </c>
      <c r="G2093" s="177" t="s">
        <v>142</v>
      </c>
      <c r="H2093" s="177" t="s">
        <v>142</v>
      </c>
    </row>
    <row r="2094" spans="1:8" x14ac:dyDescent="0.2">
      <c r="A2094" s="177" t="s">
        <v>211</v>
      </c>
      <c r="B2094" s="177" t="s">
        <v>1517</v>
      </c>
      <c r="C2094" s="177" t="s">
        <v>818</v>
      </c>
      <c r="D2094" s="177">
        <v>2</v>
      </c>
      <c r="E2094" s="177">
        <v>5</v>
      </c>
      <c r="F2094" s="177" t="s">
        <v>135</v>
      </c>
      <c r="G2094" s="177" t="s">
        <v>142</v>
      </c>
      <c r="H2094" s="177" t="s">
        <v>142</v>
      </c>
    </row>
    <row r="2095" spans="1:8" x14ac:dyDescent="0.2">
      <c r="A2095" s="177" t="s">
        <v>211</v>
      </c>
      <c r="B2095" s="177" t="s">
        <v>1517</v>
      </c>
      <c r="C2095" s="177" t="s">
        <v>228</v>
      </c>
      <c r="D2095" s="177">
        <v>1</v>
      </c>
      <c r="E2095" s="177">
        <v>5</v>
      </c>
      <c r="F2095" s="177" t="s">
        <v>135</v>
      </c>
      <c r="G2095" s="177" t="s">
        <v>142</v>
      </c>
      <c r="H2095" s="177" t="s">
        <v>142</v>
      </c>
    </row>
    <row r="2096" spans="1:8" x14ac:dyDescent="0.2">
      <c r="A2096" s="177" t="s">
        <v>211</v>
      </c>
      <c r="B2096" s="177" t="s">
        <v>1517</v>
      </c>
      <c r="C2096" s="177" t="s">
        <v>1536</v>
      </c>
      <c r="D2096" s="177">
        <v>2</v>
      </c>
      <c r="E2096" s="177">
        <v>5</v>
      </c>
      <c r="F2096" s="177" t="s">
        <v>135</v>
      </c>
      <c r="G2096" s="177" t="s">
        <v>142</v>
      </c>
      <c r="H2096" s="177" t="s">
        <v>142</v>
      </c>
    </row>
    <row r="2097" spans="1:8" x14ac:dyDescent="0.2">
      <c r="A2097" s="177" t="s">
        <v>211</v>
      </c>
      <c r="B2097" s="177" t="s">
        <v>1517</v>
      </c>
      <c r="C2097" s="177" t="s">
        <v>232</v>
      </c>
      <c r="D2097" s="177">
        <v>1</v>
      </c>
      <c r="E2097" s="177">
        <v>5</v>
      </c>
      <c r="F2097" s="177" t="s">
        <v>135</v>
      </c>
      <c r="G2097" s="177" t="s">
        <v>142</v>
      </c>
      <c r="H2097" s="177" t="s">
        <v>142</v>
      </c>
    </row>
    <row r="2098" spans="1:8" x14ac:dyDescent="0.2">
      <c r="A2098" s="177" t="s">
        <v>211</v>
      </c>
      <c r="B2098" s="177" t="s">
        <v>1517</v>
      </c>
      <c r="C2098" s="177" t="s">
        <v>1537</v>
      </c>
      <c r="D2098" s="177">
        <v>2</v>
      </c>
      <c r="E2098" s="177">
        <v>5</v>
      </c>
      <c r="F2098" s="177" t="s">
        <v>135</v>
      </c>
      <c r="G2098" s="177" t="s">
        <v>142</v>
      </c>
      <c r="H2098" s="177" t="s">
        <v>142</v>
      </c>
    </row>
    <row r="2099" spans="1:8" x14ac:dyDescent="0.2">
      <c r="A2099" s="177" t="s">
        <v>211</v>
      </c>
      <c r="B2099" s="177" t="s">
        <v>1517</v>
      </c>
      <c r="C2099" s="177" t="s">
        <v>1538</v>
      </c>
      <c r="D2099" s="177">
        <v>2</v>
      </c>
      <c r="E2099" s="177">
        <v>5</v>
      </c>
      <c r="F2099" s="177" t="s">
        <v>135</v>
      </c>
      <c r="G2099" s="177" t="s">
        <v>142</v>
      </c>
      <c r="H2099" s="177" t="s">
        <v>142</v>
      </c>
    </row>
    <row r="2100" spans="1:8" x14ac:dyDescent="0.2">
      <c r="A2100" s="177" t="s">
        <v>211</v>
      </c>
      <c r="B2100" s="177" t="s">
        <v>1517</v>
      </c>
      <c r="C2100" s="177" t="s">
        <v>733</v>
      </c>
      <c r="D2100" s="177">
        <v>1</v>
      </c>
      <c r="E2100" s="177">
        <v>5</v>
      </c>
      <c r="F2100" s="177" t="s">
        <v>135</v>
      </c>
      <c r="G2100" s="177" t="s">
        <v>142</v>
      </c>
      <c r="H2100" s="177" t="s">
        <v>142</v>
      </c>
    </row>
    <row r="2101" spans="1:8" x14ac:dyDescent="0.2">
      <c r="A2101" s="177" t="s">
        <v>211</v>
      </c>
      <c r="B2101" s="177" t="s">
        <v>1517</v>
      </c>
      <c r="C2101" s="177" t="s">
        <v>771</v>
      </c>
      <c r="D2101" s="177">
        <v>1</v>
      </c>
      <c r="E2101" s="177">
        <v>5</v>
      </c>
      <c r="F2101" s="177" t="s">
        <v>135</v>
      </c>
      <c r="G2101" s="177" t="s">
        <v>142</v>
      </c>
      <c r="H2101" s="177" t="s">
        <v>142</v>
      </c>
    </row>
    <row r="2102" spans="1:8" x14ac:dyDescent="0.2">
      <c r="A2102" s="177" t="s">
        <v>211</v>
      </c>
      <c r="B2102" s="177" t="s">
        <v>1517</v>
      </c>
      <c r="C2102" s="177" t="s">
        <v>238</v>
      </c>
      <c r="D2102" s="177">
        <v>2</v>
      </c>
      <c r="E2102" s="177">
        <v>5</v>
      </c>
      <c r="F2102" s="177" t="s">
        <v>135</v>
      </c>
      <c r="G2102" s="177" t="s">
        <v>142</v>
      </c>
      <c r="H2102" s="177" t="s">
        <v>142</v>
      </c>
    </row>
    <row r="2103" spans="1:8" x14ac:dyDescent="0.2">
      <c r="A2103" s="177" t="s">
        <v>211</v>
      </c>
      <c r="B2103" s="177" t="s">
        <v>1517</v>
      </c>
      <c r="C2103" s="177" t="s">
        <v>240</v>
      </c>
      <c r="D2103" s="177">
        <v>1</v>
      </c>
      <c r="E2103" s="177">
        <v>5</v>
      </c>
      <c r="F2103" s="177" t="s">
        <v>135</v>
      </c>
      <c r="G2103" s="177" t="s">
        <v>142</v>
      </c>
      <c r="H2103" s="177" t="s">
        <v>142</v>
      </c>
    </row>
    <row r="2104" spans="1:8" x14ac:dyDescent="0.2">
      <c r="A2104" s="177" t="s">
        <v>211</v>
      </c>
      <c r="B2104" s="177" t="s">
        <v>1517</v>
      </c>
      <c r="C2104" s="177" t="s">
        <v>242</v>
      </c>
      <c r="D2104" s="177">
        <v>2</v>
      </c>
      <c r="E2104" s="177">
        <v>5</v>
      </c>
      <c r="F2104" s="177" t="s">
        <v>135</v>
      </c>
      <c r="G2104" s="177" t="s">
        <v>142</v>
      </c>
      <c r="H2104" s="177" t="s">
        <v>142</v>
      </c>
    </row>
    <row r="2105" spans="1:8" x14ac:dyDescent="0.2">
      <c r="A2105" s="177" t="s">
        <v>211</v>
      </c>
      <c r="B2105" s="177" t="s">
        <v>1517</v>
      </c>
      <c r="C2105" s="177" t="s">
        <v>1539</v>
      </c>
      <c r="D2105" s="177">
        <v>1</v>
      </c>
      <c r="E2105" s="177">
        <v>5</v>
      </c>
      <c r="F2105" s="177" t="s">
        <v>135</v>
      </c>
      <c r="G2105" s="177" t="s">
        <v>142</v>
      </c>
      <c r="H2105" s="177" t="s">
        <v>142</v>
      </c>
    </row>
    <row r="2106" spans="1:8" x14ac:dyDescent="0.2">
      <c r="A2106" s="177" t="s">
        <v>211</v>
      </c>
      <c r="B2106" s="177" t="s">
        <v>1517</v>
      </c>
      <c r="C2106" s="177" t="s">
        <v>1540</v>
      </c>
      <c r="D2106" s="177">
        <v>1</v>
      </c>
      <c r="E2106" s="177">
        <v>5</v>
      </c>
      <c r="F2106" s="177" t="s">
        <v>135</v>
      </c>
      <c r="G2106" s="177" t="s">
        <v>142</v>
      </c>
      <c r="H2106" s="177" t="s">
        <v>142</v>
      </c>
    </row>
    <row r="2107" spans="1:8" x14ac:dyDescent="0.2">
      <c r="A2107" s="177" t="s">
        <v>211</v>
      </c>
      <c r="B2107" s="177" t="s">
        <v>1517</v>
      </c>
      <c r="C2107" s="177" t="s">
        <v>772</v>
      </c>
      <c r="D2107" s="177">
        <v>2</v>
      </c>
      <c r="E2107" s="177">
        <v>5</v>
      </c>
      <c r="F2107" s="177" t="s">
        <v>135</v>
      </c>
      <c r="G2107" s="177" t="s">
        <v>142</v>
      </c>
      <c r="H2107" s="177" t="s">
        <v>142</v>
      </c>
    </row>
    <row r="2108" spans="1:8" x14ac:dyDescent="0.2">
      <c r="A2108" s="177" t="s">
        <v>211</v>
      </c>
      <c r="B2108" s="177" t="s">
        <v>1517</v>
      </c>
      <c r="C2108" s="177" t="s">
        <v>882</v>
      </c>
      <c r="D2108" s="177">
        <v>2</v>
      </c>
      <c r="E2108" s="177">
        <v>5</v>
      </c>
      <c r="F2108" s="177" t="s">
        <v>135</v>
      </c>
      <c r="G2108" s="177" t="s">
        <v>142</v>
      </c>
      <c r="H2108" s="177" t="s">
        <v>142</v>
      </c>
    </row>
    <row r="2109" spans="1:8" x14ac:dyDescent="0.2">
      <c r="A2109" s="177" t="s">
        <v>211</v>
      </c>
      <c r="B2109" s="177" t="s">
        <v>1517</v>
      </c>
      <c r="C2109" s="177" t="s">
        <v>622</v>
      </c>
      <c r="D2109" s="177">
        <v>2</v>
      </c>
      <c r="E2109" s="177">
        <v>5</v>
      </c>
      <c r="F2109" s="177" t="s">
        <v>135</v>
      </c>
      <c r="G2109" s="177" t="s">
        <v>142</v>
      </c>
      <c r="H2109" s="177" t="s">
        <v>142</v>
      </c>
    </row>
    <row r="2110" spans="1:8" x14ac:dyDescent="0.2">
      <c r="A2110" s="177" t="s">
        <v>211</v>
      </c>
      <c r="B2110" s="177" t="s">
        <v>1517</v>
      </c>
      <c r="C2110" s="177" t="s">
        <v>244</v>
      </c>
      <c r="D2110" s="177">
        <v>1</v>
      </c>
      <c r="E2110" s="177">
        <v>5</v>
      </c>
      <c r="F2110" s="177" t="s">
        <v>135</v>
      </c>
      <c r="G2110" s="177" t="s">
        <v>142</v>
      </c>
      <c r="H2110" s="177" t="s">
        <v>142</v>
      </c>
    </row>
    <row r="2111" spans="1:8" x14ac:dyDescent="0.2">
      <c r="A2111" s="177" t="s">
        <v>211</v>
      </c>
      <c r="B2111" s="177" t="s">
        <v>1517</v>
      </c>
      <c r="C2111" s="177" t="s">
        <v>1541</v>
      </c>
      <c r="D2111" s="177">
        <v>1</v>
      </c>
      <c r="E2111" s="177">
        <v>5</v>
      </c>
      <c r="F2111" s="177" t="s">
        <v>135</v>
      </c>
      <c r="G2111" s="177" t="s">
        <v>142</v>
      </c>
      <c r="H2111" s="177" t="s">
        <v>142</v>
      </c>
    </row>
    <row r="2112" spans="1:8" x14ac:dyDescent="0.2">
      <c r="A2112" s="177" t="s">
        <v>211</v>
      </c>
      <c r="B2112" s="177" t="s">
        <v>1517</v>
      </c>
      <c r="C2112" s="177" t="s">
        <v>248</v>
      </c>
      <c r="D2112" s="177">
        <v>1</v>
      </c>
      <c r="E2112" s="177">
        <v>4</v>
      </c>
      <c r="F2112" s="177" t="s">
        <v>135</v>
      </c>
      <c r="G2112" s="177" t="s">
        <v>142</v>
      </c>
      <c r="H2112" s="177" t="s">
        <v>142</v>
      </c>
    </row>
    <row r="2113" spans="1:8" x14ac:dyDescent="0.2">
      <c r="A2113" s="177" t="s">
        <v>211</v>
      </c>
      <c r="B2113" s="177" t="s">
        <v>1517</v>
      </c>
      <c r="C2113" s="177" t="s">
        <v>1542</v>
      </c>
      <c r="D2113" s="177">
        <v>2</v>
      </c>
      <c r="E2113" s="177">
        <v>5</v>
      </c>
      <c r="F2113" s="177" t="s">
        <v>135</v>
      </c>
      <c r="G2113" s="177" t="s">
        <v>142</v>
      </c>
      <c r="H2113" s="177" t="s">
        <v>142</v>
      </c>
    </row>
    <row r="2114" spans="1:8" x14ac:dyDescent="0.2">
      <c r="A2114" s="177" t="s">
        <v>211</v>
      </c>
      <c r="B2114" s="177" t="s">
        <v>1517</v>
      </c>
      <c r="C2114" s="177" t="s">
        <v>1543</v>
      </c>
      <c r="D2114" s="177">
        <v>1</v>
      </c>
      <c r="E2114" s="177">
        <v>5</v>
      </c>
      <c r="F2114" s="177" t="s">
        <v>135</v>
      </c>
      <c r="G2114" s="177" t="s">
        <v>142</v>
      </c>
      <c r="H2114" s="177" t="s">
        <v>142</v>
      </c>
    </row>
    <row r="2115" spans="1:8" x14ac:dyDescent="0.2">
      <c r="A2115" s="177" t="s">
        <v>211</v>
      </c>
      <c r="B2115" s="177" t="s">
        <v>1517</v>
      </c>
      <c r="C2115" s="177" t="s">
        <v>536</v>
      </c>
      <c r="D2115" s="177">
        <v>2</v>
      </c>
      <c r="E2115" s="177">
        <v>5</v>
      </c>
      <c r="F2115" s="177" t="s">
        <v>135</v>
      </c>
      <c r="G2115" s="177" t="s">
        <v>142</v>
      </c>
      <c r="H2115" s="177" t="s">
        <v>142</v>
      </c>
    </row>
    <row r="2116" spans="1:8" x14ac:dyDescent="0.2">
      <c r="A2116" s="177" t="s">
        <v>211</v>
      </c>
      <c r="B2116" s="177" t="s">
        <v>1517</v>
      </c>
      <c r="C2116" s="177" t="s">
        <v>738</v>
      </c>
      <c r="D2116" s="177">
        <v>1</v>
      </c>
      <c r="E2116" s="177">
        <v>5</v>
      </c>
      <c r="F2116" s="177" t="s">
        <v>135</v>
      </c>
      <c r="G2116" s="177" t="s">
        <v>142</v>
      </c>
      <c r="H2116" s="177" t="s">
        <v>142</v>
      </c>
    </row>
    <row r="2117" spans="1:8" x14ac:dyDescent="0.2">
      <c r="A2117" s="177" t="s">
        <v>211</v>
      </c>
      <c r="B2117" s="177" t="s">
        <v>1517</v>
      </c>
      <c r="C2117" s="177" t="s">
        <v>1544</v>
      </c>
      <c r="D2117" s="177">
        <v>1</v>
      </c>
      <c r="E2117" s="177">
        <v>5</v>
      </c>
      <c r="F2117" s="177" t="s">
        <v>135</v>
      </c>
      <c r="G2117" s="177" t="s">
        <v>142</v>
      </c>
      <c r="H2117" s="177" t="s">
        <v>142</v>
      </c>
    </row>
    <row r="2118" spans="1:8" x14ac:dyDescent="0.2">
      <c r="A2118" s="177" t="s">
        <v>211</v>
      </c>
      <c r="B2118" s="177" t="s">
        <v>1517</v>
      </c>
      <c r="C2118" s="177" t="s">
        <v>1545</v>
      </c>
      <c r="D2118" s="177">
        <v>2</v>
      </c>
      <c r="E2118" s="177">
        <v>5</v>
      </c>
      <c r="F2118" s="177" t="s">
        <v>135</v>
      </c>
      <c r="G2118" s="177" t="s">
        <v>142</v>
      </c>
      <c r="H2118" s="177" t="s">
        <v>142</v>
      </c>
    </row>
    <row r="2119" spans="1:8" x14ac:dyDescent="0.2">
      <c r="A2119" s="177" t="s">
        <v>211</v>
      </c>
      <c r="B2119" s="177" t="s">
        <v>1517</v>
      </c>
      <c r="C2119" s="177" t="s">
        <v>1546</v>
      </c>
      <c r="D2119" s="177">
        <v>2</v>
      </c>
      <c r="E2119" s="177">
        <v>4</v>
      </c>
      <c r="F2119" s="177" t="s">
        <v>135</v>
      </c>
      <c r="G2119" s="177" t="s">
        <v>142</v>
      </c>
      <c r="H2119" s="177" t="s">
        <v>142</v>
      </c>
    </row>
    <row r="2120" spans="1:8" x14ac:dyDescent="0.2">
      <c r="A2120" s="177" t="s">
        <v>211</v>
      </c>
      <c r="B2120" s="177" t="s">
        <v>1517</v>
      </c>
      <c r="C2120" s="177" t="s">
        <v>1412</v>
      </c>
      <c r="D2120" s="177">
        <v>1</v>
      </c>
      <c r="E2120" s="177">
        <v>5</v>
      </c>
      <c r="F2120" s="177" t="s">
        <v>135</v>
      </c>
      <c r="G2120" s="177" t="s">
        <v>142</v>
      </c>
      <c r="H2120" s="177" t="s">
        <v>142</v>
      </c>
    </row>
    <row r="2121" spans="1:8" x14ac:dyDescent="0.2">
      <c r="A2121" s="177" t="s">
        <v>211</v>
      </c>
      <c r="B2121" s="177" t="s">
        <v>1517</v>
      </c>
      <c r="C2121" s="177" t="s">
        <v>254</v>
      </c>
      <c r="D2121" s="177">
        <v>1</v>
      </c>
      <c r="E2121" s="177">
        <v>5</v>
      </c>
      <c r="F2121" s="177" t="s">
        <v>135</v>
      </c>
      <c r="G2121" s="177" t="s">
        <v>142</v>
      </c>
      <c r="H2121" s="177" t="s">
        <v>142</v>
      </c>
    </row>
    <row r="2122" spans="1:8" x14ac:dyDescent="0.2">
      <c r="A2122" s="177" t="s">
        <v>211</v>
      </c>
      <c r="B2122" s="177" t="s">
        <v>1517</v>
      </c>
      <c r="C2122" s="177" t="s">
        <v>742</v>
      </c>
      <c r="D2122" s="177">
        <v>1</v>
      </c>
      <c r="E2122" s="177">
        <v>5</v>
      </c>
      <c r="F2122" s="177" t="s">
        <v>135</v>
      </c>
      <c r="G2122" s="177" t="s">
        <v>142</v>
      </c>
      <c r="H2122" s="177" t="s">
        <v>142</v>
      </c>
    </row>
    <row r="2123" spans="1:8" x14ac:dyDescent="0.2">
      <c r="A2123" s="177" t="s">
        <v>211</v>
      </c>
      <c r="B2123" s="177" t="s">
        <v>1517</v>
      </c>
      <c r="C2123" s="177" t="s">
        <v>479</v>
      </c>
      <c r="D2123" s="177">
        <v>1</v>
      </c>
      <c r="E2123" s="177">
        <v>5</v>
      </c>
      <c r="F2123" s="177" t="s">
        <v>135</v>
      </c>
      <c r="G2123" s="177" t="s">
        <v>142</v>
      </c>
      <c r="H2123" s="177" t="s">
        <v>142</v>
      </c>
    </row>
    <row r="2124" spans="1:8" x14ac:dyDescent="0.2">
      <c r="A2124" s="177" t="s">
        <v>211</v>
      </c>
      <c r="B2124" s="177" t="s">
        <v>1517</v>
      </c>
      <c r="C2124" s="177" t="s">
        <v>1547</v>
      </c>
      <c r="D2124" s="177">
        <v>2</v>
      </c>
      <c r="E2124" s="177">
        <v>5</v>
      </c>
      <c r="F2124" s="177" t="s">
        <v>135</v>
      </c>
      <c r="G2124" s="177" t="s">
        <v>142</v>
      </c>
      <c r="H2124" s="177" t="s">
        <v>142</v>
      </c>
    </row>
    <row r="2125" spans="1:8" x14ac:dyDescent="0.2">
      <c r="A2125" s="177" t="s">
        <v>211</v>
      </c>
      <c r="B2125" s="177" t="s">
        <v>1517</v>
      </c>
      <c r="C2125" s="177" t="s">
        <v>1548</v>
      </c>
      <c r="D2125" s="177">
        <v>1</v>
      </c>
      <c r="E2125" s="177">
        <v>5</v>
      </c>
      <c r="F2125" s="177" t="s">
        <v>135</v>
      </c>
      <c r="G2125" s="177" t="s">
        <v>142</v>
      </c>
      <c r="H2125" s="177" t="s">
        <v>142</v>
      </c>
    </row>
    <row r="2126" spans="1:8" x14ac:dyDescent="0.2">
      <c r="A2126" s="177" t="s">
        <v>211</v>
      </c>
      <c r="B2126" s="177" t="s">
        <v>1517</v>
      </c>
      <c r="C2126" s="177" t="s">
        <v>363</v>
      </c>
      <c r="D2126" s="177">
        <v>1</v>
      </c>
      <c r="E2126" s="177">
        <v>5</v>
      </c>
      <c r="F2126" s="177" t="s">
        <v>135</v>
      </c>
      <c r="G2126" s="177" t="s">
        <v>142</v>
      </c>
      <c r="H2126" s="177" t="s">
        <v>142</v>
      </c>
    </row>
    <row r="2127" spans="1:8" x14ac:dyDescent="0.2">
      <c r="A2127" s="177" t="s">
        <v>211</v>
      </c>
      <c r="B2127" s="177" t="s">
        <v>1517</v>
      </c>
      <c r="C2127" s="177" t="s">
        <v>1549</v>
      </c>
      <c r="D2127" s="177">
        <v>1</v>
      </c>
      <c r="E2127" s="177">
        <v>5</v>
      </c>
      <c r="F2127" s="177" t="s">
        <v>135</v>
      </c>
      <c r="G2127" s="177" t="s">
        <v>142</v>
      </c>
      <c r="H2127" s="177" t="s">
        <v>142</v>
      </c>
    </row>
    <row r="2128" spans="1:8" x14ac:dyDescent="0.2">
      <c r="A2128" s="177" t="s">
        <v>211</v>
      </c>
      <c r="B2128" s="177" t="s">
        <v>1517</v>
      </c>
      <c r="C2128" s="177" t="s">
        <v>1550</v>
      </c>
      <c r="D2128" s="177">
        <v>2</v>
      </c>
      <c r="E2128" s="177">
        <v>5</v>
      </c>
      <c r="F2128" s="177" t="s">
        <v>135</v>
      </c>
      <c r="G2128" s="177" t="s">
        <v>142</v>
      </c>
      <c r="H2128" s="177" t="s">
        <v>142</v>
      </c>
    </row>
    <row r="2129" spans="1:8" x14ac:dyDescent="0.2">
      <c r="A2129" s="177" t="s">
        <v>211</v>
      </c>
      <c r="B2129" s="177" t="s">
        <v>1517</v>
      </c>
      <c r="C2129" s="177" t="s">
        <v>649</v>
      </c>
      <c r="D2129" s="177">
        <v>1</v>
      </c>
      <c r="E2129" s="177">
        <v>5</v>
      </c>
      <c r="F2129" s="177" t="s">
        <v>135</v>
      </c>
      <c r="G2129" s="177" t="s">
        <v>142</v>
      </c>
      <c r="H2129" s="177" t="s">
        <v>142</v>
      </c>
    </row>
    <row r="2130" spans="1:8" x14ac:dyDescent="0.2">
      <c r="A2130" s="177" t="s">
        <v>211</v>
      </c>
      <c r="B2130" s="177" t="s">
        <v>1517</v>
      </c>
      <c r="C2130" s="177" t="s">
        <v>260</v>
      </c>
      <c r="D2130" s="177">
        <v>2</v>
      </c>
      <c r="E2130" s="177">
        <v>4</v>
      </c>
      <c r="F2130" s="177" t="s">
        <v>135</v>
      </c>
      <c r="G2130" s="177" t="s">
        <v>142</v>
      </c>
      <c r="H2130" s="177" t="s">
        <v>142</v>
      </c>
    </row>
    <row r="2131" spans="1:8" x14ac:dyDescent="0.2">
      <c r="A2131" s="177" t="s">
        <v>211</v>
      </c>
      <c r="B2131" s="177" t="s">
        <v>1517</v>
      </c>
      <c r="C2131" s="177" t="s">
        <v>650</v>
      </c>
      <c r="D2131" s="177">
        <v>1</v>
      </c>
      <c r="E2131" s="177">
        <v>5</v>
      </c>
      <c r="F2131" s="177" t="s">
        <v>135</v>
      </c>
      <c r="G2131" s="177" t="s">
        <v>142</v>
      </c>
      <c r="H2131" s="177" t="s">
        <v>142</v>
      </c>
    </row>
    <row r="2132" spans="1:8" x14ac:dyDescent="0.2">
      <c r="A2132" s="177" t="s">
        <v>211</v>
      </c>
      <c r="B2132" s="177" t="s">
        <v>1517</v>
      </c>
      <c r="C2132" s="177" t="s">
        <v>1515</v>
      </c>
      <c r="D2132" s="177">
        <v>2</v>
      </c>
      <c r="E2132" s="177">
        <v>5</v>
      </c>
      <c r="F2132" s="177" t="s">
        <v>135</v>
      </c>
      <c r="G2132" s="177" t="s">
        <v>142</v>
      </c>
      <c r="H2132" s="177" t="s">
        <v>142</v>
      </c>
    </row>
    <row r="2133" spans="1:8" x14ac:dyDescent="0.2">
      <c r="A2133" s="177" t="s">
        <v>211</v>
      </c>
      <c r="B2133" s="177" t="s">
        <v>1517</v>
      </c>
      <c r="C2133" s="177" t="s">
        <v>1551</v>
      </c>
      <c r="D2133" s="177">
        <v>2</v>
      </c>
      <c r="E2133" s="177">
        <v>5</v>
      </c>
      <c r="F2133" s="177" t="s">
        <v>135</v>
      </c>
      <c r="G2133" s="177" t="s">
        <v>142</v>
      </c>
      <c r="H2133" s="177" t="s">
        <v>142</v>
      </c>
    </row>
    <row r="2134" spans="1:8" x14ac:dyDescent="0.2">
      <c r="A2134" s="177" t="s">
        <v>211</v>
      </c>
      <c r="B2134" s="177" t="s">
        <v>1517</v>
      </c>
      <c r="C2134" s="177" t="s">
        <v>1552</v>
      </c>
      <c r="D2134" s="177">
        <v>1</v>
      </c>
      <c r="E2134" s="177">
        <v>5</v>
      </c>
      <c r="F2134" s="177" t="s">
        <v>135</v>
      </c>
      <c r="G2134" s="177" t="s">
        <v>142</v>
      </c>
      <c r="H2134" s="177" t="s">
        <v>142</v>
      </c>
    </row>
    <row r="2135" spans="1:8" x14ac:dyDescent="0.2">
      <c r="A2135" s="177" t="s">
        <v>213</v>
      </c>
      <c r="B2135" s="177" t="s">
        <v>1553</v>
      </c>
      <c r="C2135" s="177" t="s">
        <v>795</v>
      </c>
      <c r="D2135" s="177">
        <v>2</v>
      </c>
      <c r="E2135" s="177">
        <v>3</v>
      </c>
      <c r="F2135" s="177" t="s">
        <v>135</v>
      </c>
      <c r="G2135" s="177" t="s">
        <v>142</v>
      </c>
      <c r="H2135" s="177" t="s">
        <v>142</v>
      </c>
    </row>
    <row r="2136" spans="1:8" x14ac:dyDescent="0.2">
      <c r="A2136" s="177" t="s">
        <v>213</v>
      </c>
      <c r="B2136" s="177" t="s">
        <v>1553</v>
      </c>
      <c r="C2136" s="177" t="s">
        <v>1554</v>
      </c>
      <c r="D2136" s="177">
        <v>3</v>
      </c>
      <c r="E2136" s="177">
        <v>3</v>
      </c>
      <c r="F2136" s="177" t="s">
        <v>135</v>
      </c>
      <c r="G2136" s="177" t="s">
        <v>142</v>
      </c>
      <c r="H2136" s="177" t="s">
        <v>142</v>
      </c>
    </row>
    <row r="2137" spans="1:8" x14ac:dyDescent="0.2">
      <c r="A2137" s="177" t="s">
        <v>213</v>
      </c>
      <c r="B2137" s="177" t="s">
        <v>1553</v>
      </c>
      <c r="C2137" s="177" t="s">
        <v>1555</v>
      </c>
      <c r="D2137" s="177">
        <v>3</v>
      </c>
      <c r="E2137" s="177">
        <v>3</v>
      </c>
      <c r="F2137" s="177" t="s">
        <v>135</v>
      </c>
      <c r="G2137" s="177" t="s">
        <v>142</v>
      </c>
      <c r="H2137" s="177" t="s">
        <v>142</v>
      </c>
    </row>
    <row r="2138" spans="1:8" x14ac:dyDescent="0.2">
      <c r="A2138" s="177" t="s">
        <v>213</v>
      </c>
      <c r="B2138" s="177" t="s">
        <v>1553</v>
      </c>
      <c r="C2138" s="177" t="s">
        <v>1556</v>
      </c>
      <c r="D2138" s="177">
        <v>2</v>
      </c>
      <c r="E2138" s="177">
        <v>4</v>
      </c>
      <c r="F2138" s="177" t="s">
        <v>295</v>
      </c>
      <c r="G2138" s="177" t="s">
        <v>142</v>
      </c>
      <c r="H2138" s="177" t="s">
        <v>142</v>
      </c>
    </row>
    <row r="2139" spans="1:8" x14ac:dyDescent="0.2">
      <c r="A2139" s="177" t="s">
        <v>213</v>
      </c>
      <c r="B2139" s="177" t="s">
        <v>1553</v>
      </c>
      <c r="C2139" s="177" t="s">
        <v>1557</v>
      </c>
      <c r="D2139" s="177">
        <v>3</v>
      </c>
      <c r="E2139" s="177">
        <v>3</v>
      </c>
      <c r="F2139" s="177" t="s">
        <v>135</v>
      </c>
      <c r="G2139" s="177" t="s">
        <v>142</v>
      </c>
      <c r="H2139" s="177" t="s">
        <v>142</v>
      </c>
    </row>
    <row r="2140" spans="1:8" x14ac:dyDescent="0.2">
      <c r="A2140" s="177" t="s">
        <v>213</v>
      </c>
      <c r="B2140" s="177" t="s">
        <v>1553</v>
      </c>
      <c r="C2140" s="177" t="s">
        <v>669</v>
      </c>
      <c r="D2140" s="177">
        <v>3</v>
      </c>
      <c r="E2140" s="177">
        <v>3</v>
      </c>
      <c r="F2140" s="177" t="s">
        <v>135</v>
      </c>
      <c r="G2140" s="177" t="s">
        <v>142</v>
      </c>
      <c r="H2140" s="177" t="s">
        <v>142</v>
      </c>
    </row>
    <row r="2141" spans="1:8" x14ac:dyDescent="0.2">
      <c r="A2141" s="177" t="s">
        <v>213</v>
      </c>
      <c r="B2141" s="177" t="s">
        <v>1553</v>
      </c>
      <c r="C2141" s="177" t="s">
        <v>559</v>
      </c>
      <c r="D2141" s="177">
        <v>3</v>
      </c>
      <c r="E2141" s="177">
        <v>3</v>
      </c>
      <c r="F2141" s="177" t="s">
        <v>135</v>
      </c>
      <c r="G2141" s="177" t="s">
        <v>142</v>
      </c>
      <c r="H2141" s="177" t="s">
        <v>142</v>
      </c>
    </row>
    <row r="2142" spans="1:8" x14ac:dyDescent="0.2">
      <c r="A2142" s="177" t="s">
        <v>213</v>
      </c>
      <c r="B2142" s="177" t="s">
        <v>1553</v>
      </c>
      <c r="C2142" s="177" t="s">
        <v>972</v>
      </c>
      <c r="D2142" s="177">
        <v>3</v>
      </c>
      <c r="E2142" s="177">
        <v>3</v>
      </c>
      <c r="F2142" s="177" t="s">
        <v>135</v>
      </c>
      <c r="G2142" s="177" t="s">
        <v>142</v>
      </c>
      <c r="H2142" s="177" t="s">
        <v>142</v>
      </c>
    </row>
    <row r="2143" spans="1:8" x14ac:dyDescent="0.2">
      <c r="A2143" s="177" t="s">
        <v>213</v>
      </c>
      <c r="B2143" s="177" t="s">
        <v>1553</v>
      </c>
      <c r="C2143" s="177" t="s">
        <v>1558</v>
      </c>
      <c r="D2143" s="177">
        <v>3</v>
      </c>
      <c r="E2143" s="177">
        <v>3</v>
      </c>
      <c r="F2143" s="177" t="s">
        <v>135</v>
      </c>
      <c r="G2143" s="177" t="s">
        <v>142</v>
      </c>
      <c r="H2143" s="177" t="s">
        <v>142</v>
      </c>
    </row>
    <row r="2144" spans="1:8" x14ac:dyDescent="0.2">
      <c r="A2144" s="177" t="s">
        <v>213</v>
      </c>
      <c r="B2144" s="177" t="s">
        <v>1553</v>
      </c>
      <c r="C2144" s="177" t="s">
        <v>923</v>
      </c>
      <c r="D2144" s="177">
        <v>3</v>
      </c>
      <c r="E2144" s="177">
        <v>3</v>
      </c>
      <c r="F2144" s="177" t="s">
        <v>135</v>
      </c>
      <c r="G2144" s="177" t="s">
        <v>142</v>
      </c>
      <c r="H2144" s="177" t="s">
        <v>142</v>
      </c>
    </row>
    <row r="2145" spans="1:8" x14ac:dyDescent="0.2">
      <c r="A2145" s="177" t="s">
        <v>213</v>
      </c>
      <c r="B2145" s="177" t="s">
        <v>1553</v>
      </c>
      <c r="C2145" s="177" t="s">
        <v>158</v>
      </c>
      <c r="D2145" s="177">
        <v>2</v>
      </c>
      <c r="E2145" s="177">
        <v>3</v>
      </c>
      <c r="F2145" s="177" t="s">
        <v>135</v>
      </c>
      <c r="G2145" s="177" t="s">
        <v>142</v>
      </c>
      <c r="H2145" s="177" t="s">
        <v>142</v>
      </c>
    </row>
    <row r="2146" spans="1:8" x14ac:dyDescent="0.2">
      <c r="A2146" s="177" t="s">
        <v>213</v>
      </c>
      <c r="B2146" s="177" t="s">
        <v>1553</v>
      </c>
      <c r="C2146" s="177" t="s">
        <v>162</v>
      </c>
      <c r="D2146" s="177">
        <v>3</v>
      </c>
      <c r="E2146" s="177">
        <v>3</v>
      </c>
      <c r="F2146" s="177" t="s">
        <v>135</v>
      </c>
      <c r="G2146" s="177" t="s">
        <v>142</v>
      </c>
      <c r="H2146" s="177" t="s">
        <v>142</v>
      </c>
    </row>
    <row r="2147" spans="1:8" x14ac:dyDescent="0.2">
      <c r="A2147" s="177" t="s">
        <v>213</v>
      </c>
      <c r="B2147" s="177" t="s">
        <v>1553</v>
      </c>
      <c r="C2147" s="177" t="s">
        <v>1559</v>
      </c>
      <c r="D2147" s="177">
        <v>2</v>
      </c>
      <c r="E2147" s="177">
        <v>4</v>
      </c>
      <c r="F2147" s="177" t="s">
        <v>295</v>
      </c>
      <c r="G2147" s="177" t="s">
        <v>142</v>
      </c>
      <c r="H2147" s="177" t="s">
        <v>142</v>
      </c>
    </row>
    <row r="2148" spans="1:8" x14ac:dyDescent="0.2">
      <c r="A2148" s="177" t="s">
        <v>213</v>
      </c>
      <c r="B2148" s="177" t="s">
        <v>1553</v>
      </c>
      <c r="C2148" s="177" t="s">
        <v>320</v>
      </c>
      <c r="D2148" s="177">
        <v>3</v>
      </c>
      <c r="E2148" s="177">
        <v>3</v>
      </c>
      <c r="F2148" s="177" t="s">
        <v>135</v>
      </c>
      <c r="G2148" s="177" t="s">
        <v>142</v>
      </c>
      <c r="H2148" s="177" t="s">
        <v>142</v>
      </c>
    </row>
    <row r="2149" spans="1:8" x14ac:dyDescent="0.2">
      <c r="A2149" s="177" t="s">
        <v>213</v>
      </c>
      <c r="B2149" s="177" t="s">
        <v>1553</v>
      </c>
      <c r="C2149" s="177" t="s">
        <v>1560</v>
      </c>
      <c r="D2149" s="177">
        <v>3</v>
      </c>
      <c r="E2149" s="177">
        <v>3</v>
      </c>
      <c r="F2149" s="177" t="s">
        <v>135</v>
      </c>
      <c r="G2149" s="177" t="s">
        <v>142</v>
      </c>
      <c r="H2149" s="177" t="s">
        <v>142</v>
      </c>
    </row>
    <row r="2150" spans="1:8" x14ac:dyDescent="0.2">
      <c r="A2150" s="177" t="s">
        <v>213</v>
      </c>
      <c r="B2150" s="177" t="s">
        <v>1553</v>
      </c>
      <c r="C2150" s="177" t="s">
        <v>850</v>
      </c>
      <c r="D2150" s="177">
        <v>3</v>
      </c>
      <c r="E2150" s="177">
        <v>3</v>
      </c>
      <c r="F2150" s="177" t="s">
        <v>135</v>
      </c>
      <c r="G2150" s="177" t="s">
        <v>142</v>
      </c>
      <c r="H2150" s="177" t="s">
        <v>142</v>
      </c>
    </row>
    <row r="2151" spans="1:8" x14ac:dyDescent="0.2">
      <c r="A2151" s="177" t="s">
        <v>213</v>
      </c>
      <c r="B2151" s="177" t="s">
        <v>1553</v>
      </c>
      <c r="C2151" s="177" t="s">
        <v>1561</v>
      </c>
      <c r="D2151" s="177">
        <v>3</v>
      </c>
      <c r="E2151" s="177">
        <v>3</v>
      </c>
      <c r="F2151" s="177" t="s">
        <v>135</v>
      </c>
      <c r="G2151" s="177" t="s">
        <v>142</v>
      </c>
      <c r="H2151" s="177" t="s">
        <v>142</v>
      </c>
    </row>
    <row r="2152" spans="1:8" x14ac:dyDescent="0.2">
      <c r="A2152" s="177" t="s">
        <v>213</v>
      </c>
      <c r="B2152" s="177" t="s">
        <v>1553</v>
      </c>
      <c r="C2152" s="177" t="s">
        <v>1562</v>
      </c>
      <c r="D2152" s="177">
        <v>3</v>
      </c>
      <c r="E2152" s="177">
        <v>3</v>
      </c>
      <c r="F2152" s="177" t="s">
        <v>135</v>
      </c>
      <c r="G2152" s="177" t="s">
        <v>142</v>
      </c>
      <c r="H2152" s="177" t="s">
        <v>142</v>
      </c>
    </row>
    <row r="2153" spans="1:8" x14ac:dyDescent="0.2">
      <c r="A2153" s="177" t="s">
        <v>213</v>
      </c>
      <c r="B2153" s="177" t="s">
        <v>1553</v>
      </c>
      <c r="C2153" s="177" t="s">
        <v>1563</v>
      </c>
      <c r="D2153" s="177">
        <v>3</v>
      </c>
      <c r="E2153" s="177">
        <v>3</v>
      </c>
      <c r="F2153" s="177" t="s">
        <v>135</v>
      </c>
      <c r="G2153" s="177" t="s">
        <v>142</v>
      </c>
      <c r="H2153" s="177" t="s">
        <v>142</v>
      </c>
    </row>
    <row r="2154" spans="1:8" x14ac:dyDescent="0.2">
      <c r="A2154" s="177" t="s">
        <v>213</v>
      </c>
      <c r="B2154" s="177" t="s">
        <v>1553</v>
      </c>
      <c r="C2154" s="177" t="s">
        <v>441</v>
      </c>
      <c r="D2154" s="177">
        <v>3</v>
      </c>
      <c r="E2154" s="177">
        <v>3</v>
      </c>
      <c r="F2154" s="177" t="s">
        <v>135</v>
      </c>
      <c r="G2154" s="177" t="s">
        <v>142</v>
      </c>
      <c r="H2154" s="177" t="s">
        <v>142</v>
      </c>
    </row>
    <row r="2155" spans="1:8" x14ac:dyDescent="0.2">
      <c r="A2155" s="177" t="s">
        <v>213</v>
      </c>
      <c r="B2155" s="177" t="s">
        <v>1553</v>
      </c>
      <c r="C2155" s="177" t="s">
        <v>758</v>
      </c>
      <c r="D2155" s="177">
        <v>2</v>
      </c>
      <c r="E2155" s="177">
        <v>3</v>
      </c>
      <c r="F2155" s="177" t="s">
        <v>135</v>
      </c>
      <c r="G2155" s="177" t="s">
        <v>142</v>
      </c>
      <c r="H2155" s="177" t="s">
        <v>142</v>
      </c>
    </row>
    <row r="2156" spans="1:8" x14ac:dyDescent="0.2">
      <c r="A2156" s="177" t="s">
        <v>213</v>
      </c>
      <c r="B2156" s="177" t="s">
        <v>1553</v>
      </c>
      <c r="C2156" s="177" t="s">
        <v>1564</v>
      </c>
      <c r="D2156" s="177">
        <v>3</v>
      </c>
      <c r="E2156" s="177">
        <v>3</v>
      </c>
      <c r="F2156" s="177" t="s">
        <v>135</v>
      </c>
      <c r="G2156" s="177" t="s">
        <v>142</v>
      </c>
      <c r="H2156" s="177" t="s">
        <v>142</v>
      </c>
    </row>
    <row r="2157" spans="1:8" x14ac:dyDescent="0.2">
      <c r="A2157" s="177" t="s">
        <v>213</v>
      </c>
      <c r="B2157" s="177" t="s">
        <v>1553</v>
      </c>
      <c r="C2157" s="177" t="s">
        <v>854</v>
      </c>
      <c r="D2157" s="177">
        <v>2</v>
      </c>
      <c r="E2157" s="177">
        <v>3</v>
      </c>
      <c r="F2157" s="177" t="s">
        <v>135</v>
      </c>
      <c r="G2157" s="177" t="s">
        <v>142</v>
      </c>
      <c r="H2157" s="177" t="s">
        <v>142</v>
      </c>
    </row>
    <row r="2158" spans="1:8" x14ac:dyDescent="0.2">
      <c r="A2158" s="177" t="s">
        <v>213</v>
      </c>
      <c r="B2158" s="177" t="s">
        <v>1553</v>
      </c>
      <c r="C2158" s="177" t="s">
        <v>450</v>
      </c>
      <c r="D2158" s="177">
        <v>3</v>
      </c>
      <c r="E2158" s="177">
        <v>3</v>
      </c>
      <c r="F2158" s="177" t="s">
        <v>135</v>
      </c>
      <c r="G2158" s="177" t="s">
        <v>142</v>
      </c>
      <c r="H2158" s="177" t="s">
        <v>142</v>
      </c>
    </row>
    <row r="2159" spans="1:8" x14ac:dyDescent="0.2">
      <c r="A2159" s="177" t="s">
        <v>213</v>
      </c>
      <c r="B2159" s="177" t="s">
        <v>1553</v>
      </c>
      <c r="C2159" s="177" t="s">
        <v>1565</v>
      </c>
      <c r="D2159" s="177">
        <v>3</v>
      </c>
      <c r="E2159" s="177">
        <v>3</v>
      </c>
      <c r="F2159" s="177" t="s">
        <v>135</v>
      </c>
      <c r="G2159" s="177" t="s">
        <v>142</v>
      </c>
      <c r="H2159" s="177" t="s">
        <v>142</v>
      </c>
    </row>
    <row r="2160" spans="1:8" x14ac:dyDescent="0.2">
      <c r="A2160" s="177" t="s">
        <v>213</v>
      </c>
      <c r="B2160" s="177" t="s">
        <v>1553</v>
      </c>
      <c r="C2160" s="177" t="s">
        <v>596</v>
      </c>
      <c r="D2160" s="177">
        <v>3</v>
      </c>
      <c r="E2160" s="177">
        <v>3</v>
      </c>
      <c r="F2160" s="177" t="s">
        <v>135</v>
      </c>
      <c r="G2160" s="177" t="s">
        <v>142</v>
      </c>
      <c r="H2160" s="177" t="s">
        <v>142</v>
      </c>
    </row>
    <row r="2161" spans="1:8" x14ac:dyDescent="0.2">
      <c r="A2161" s="177" t="s">
        <v>213</v>
      </c>
      <c r="B2161" s="177" t="s">
        <v>1553</v>
      </c>
      <c r="C2161" s="177" t="s">
        <v>332</v>
      </c>
      <c r="D2161" s="177">
        <v>3</v>
      </c>
      <c r="E2161" s="177">
        <v>3</v>
      </c>
      <c r="F2161" s="177" t="s">
        <v>135</v>
      </c>
      <c r="G2161" s="177" t="s">
        <v>142</v>
      </c>
      <c r="H2161" s="177" t="s">
        <v>142</v>
      </c>
    </row>
    <row r="2162" spans="1:8" x14ac:dyDescent="0.2">
      <c r="A2162" s="177" t="s">
        <v>213</v>
      </c>
      <c r="B2162" s="177" t="s">
        <v>1553</v>
      </c>
      <c r="C2162" s="177" t="s">
        <v>1566</v>
      </c>
      <c r="D2162" s="177">
        <v>3</v>
      </c>
      <c r="E2162" s="177">
        <v>3</v>
      </c>
      <c r="F2162" s="177" t="s">
        <v>135</v>
      </c>
      <c r="G2162" s="177" t="s">
        <v>142</v>
      </c>
      <c r="H2162" s="177" t="s">
        <v>142</v>
      </c>
    </row>
    <row r="2163" spans="1:8" x14ac:dyDescent="0.2">
      <c r="A2163" s="177" t="s">
        <v>213</v>
      </c>
      <c r="B2163" s="177" t="s">
        <v>1553</v>
      </c>
      <c r="C2163" s="177" t="s">
        <v>1567</v>
      </c>
      <c r="D2163" s="177">
        <v>3</v>
      </c>
      <c r="E2163" s="177">
        <v>3</v>
      </c>
      <c r="F2163" s="177" t="s">
        <v>135</v>
      </c>
      <c r="G2163" s="177" t="s">
        <v>142</v>
      </c>
      <c r="H2163" s="177" t="s">
        <v>142</v>
      </c>
    </row>
    <row r="2164" spans="1:8" x14ac:dyDescent="0.2">
      <c r="A2164" s="177" t="s">
        <v>213</v>
      </c>
      <c r="B2164" s="177" t="s">
        <v>1553</v>
      </c>
      <c r="C2164" s="177" t="s">
        <v>862</v>
      </c>
      <c r="D2164" s="177">
        <v>3</v>
      </c>
      <c r="E2164" s="177">
        <v>3</v>
      </c>
      <c r="F2164" s="177" t="s">
        <v>135</v>
      </c>
      <c r="G2164" s="177" t="s">
        <v>142</v>
      </c>
      <c r="H2164" s="177" t="s">
        <v>142</v>
      </c>
    </row>
    <row r="2165" spans="1:8" x14ac:dyDescent="0.2">
      <c r="A2165" s="177" t="s">
        <v>213</v>
      </c>
      <c r="B2165" s="177" t="s">
        <v>1553</v>
      </c>
      <c r="C2165" s="177" t="s">
        <v>864</v>
      </c>
      <c r="D2165" s="177">
        <v>3</v>
      </c>
      <c r="E2165" s="177">
        <v>3</v>
      </c>
      <c r="F2165" s="177" t="s">
        <v>135</v>
      </c>
      <c r="G2165" s="177" t="s">
        <v>142</v>
      </c>
      <c r="H2165" s="177" t="s">
        <v>142</v>
      </c>
    </row>
    <row r="2166" spans="1:8" x14ac:dyDescent="0.2">
      <c r="A2166" s="177" t="s">
        <v>213</v>
      </c>
      <c r="B2166" s="177" t="s">
        <v>1553</v>
      </c>
      <c r="C2166" s="177" t="s">
        <v>1568</v>
      </c>
      <c r="D2166" s="177">
        <v>3</v>
      </c>
      <c r="E2166" s="177">
        <v>3</v>
      </c>
      <c r="F2166" s="177" t="s">
        <v>135</v>
      </c>
      <c r="G2166" s="177" t="s">
        <v>142</v>
      </c>
      <c r="H2166" s="177" t="s">
        <v>142</v>
      </c>
    </row>
    <row r="2167" spans="1:8" x14ac:dyDescent="0.2">
      <c r="A2167" s="177" t="s">
        <v>213</v>
      </c>
      <c r="B2167" s="177" t="s">
        <v>1553</v>
      </c>
      <c r="C2167" s="177" t="s">
        <v>210</v>
      </c>
      <c r="D2167" s="177">
        <v>3</v>
      </c>
      <c r="E2167" s="177">
        <v>3</v>
      </c>
      <c r="F2167" s="177" t="s">
        <v>135</v>
      </c>
      <c r="G2167" s="177" t="s">
        <v>142</v>
      </c>
      <c r="H2167" s="177" t="s">
        <v>142</v>
      </c>
    </row>
    <row r="2168" spans="1:8" x14ac:dyDescent="0.2">
      <c r="A2168" s="177" t="s">
        <v>213</v>
      </c>
      <c r="B2168" s="177" t="s">
        <v>1553</v>
      </c>
      <c r="C2168" s="177" t="s">
        <v>212</v>
      </c>
      <c r="D2168" s="177">
        <v>3</v>
      </c>
      <c r="E2168" s="177">
        <v>3</v>
      </c>
      <c r="F2168" s="177" t="s">
        <v>135</v>
      </c>
      <c r="G2168" s="177" t="s">
        <v>142</v>
      </c>
      <c r="H2168" s="177" t="s">
        <v>142</v>
      </c>
    </row>
    <row r="2169" spans="1:8" x14ac:dyDescent="0.2">
      <c r="A2169" s="177" t="s">
        <v>213</v>
      </c>
      <c r="B2169" s="177" t="s">
        <v>1553</v>
      </c>
      <c r="C2169" s="177" t="s">
        <v>1455</v>
      </c>
      <c r="D2169" s="177">
        <v>3</v>
      </c>
      <c r="E2169" s="177">
        <v>3</v>
      </c>
      <c r="F2169" s="177" t="s">
        <v>135</v>
      </c>
      <c r="G2169" s="177" t="s">
        <v>142</v>
      </c>
      <c r="H2169" s="177" t="s">
        <v>142</v>
      </c>
    </row>
    <row r="2170" spans="1:8" x14ac:dyDescent="0.2">
      <c r="A2170" s="177" t="s">
        <v>213</v>
      </c>
      <c r="B2170" s="177" t="s">
        <v>1553</v>
      </c>
      <c r="C2170" s="177" t="s">
        <v>1569</v>
      </c>
      <c r="D2170" s="177">
        <v>3</v>
      </c>
      <c r="E2170" s="177">
        <v>3</v>
      </c>
      <c r="F2170" s="177" t="s">
        <v>135</v>
      </c>
      <c r="G2170" s="177" t="s">
        <v>142</v>
      </c>
      <c r="H2170" s="177" t="s">
        <v>142</v>
      </c>
    </row>
    <row r="2171" spans="1:8" x14ac:dyDescent="0.2">
      <c r="A2171" s="177" t="s">
        <v>213</v>
      </c>
      <c r="B2171" s="177" t="s">
        <v>1553</v>
      </c>
      <c r="C2171" s="177" t="s">
        <v>1570</v>
      </c>
      <c r="D2171" s="177">
        <v>3</v>
      </c>
      <c r="E2171" s="177">
        <v>3</v>
      </c>
      <c r="F2171" s="177" t="s">
        <v>135</v>
      </c>
      <c r="G2171" s="177" t="s">
        <v>142</v>
      </c>
      <c r="H2171" s="177" t="s">
        <v>142</v>
      </c>
    </row>
    <row r="2172" spans="1:8" x14ac:dyDescent="0.2">
      <c r="A2172" s="177" t="s">
        <v>213</v>
      </c>
      <c r="B2172" s="177" t="s">
        <v>1553</v>
      </c>
      <c r="C2172" s="177" t="s">
        <v>456</v>
      </c>
      <c r="D2172" s="177">
        <v>3</v>
      </c>
      <c r="E2172" s="177">
        <v>3</v>
      </c>
      <c r="F2172" s="177" t="s">
        <v>135</v>
      </c>
      <c r="G2172" s="177" t="s">
        <v>142</v>
      </c>
      <c r="H2172" s="177" t="s">
        <v>142</v>
      </c>
    </row>
    <row r="2173" spans="1:8" x14ac:dyDescent="0.2">
      <c r="A2173" s="177" t="s">
        <v>213</v>
      </c>
      <c r="B2173" s="177" t="s">
        <v>1553</v>
      </c>
      <c r="C2173" s="177" t="s">
        <v>1571</v>
      </c>
      <c r="D2173" s="177">
        <v>3</v>
      </c>
      <c r="E2173" s="177">
        <v>3</v>
      </c>
      <c r="F2173" s="177" t="s">
        <v>135</v>
      </c>
      <c r="G2173" s="177" t="s">
        <v>142</v>
      </c>
      <c r="H2173" s="177" t="s">
        <v>142</v>
      </c>
    </row>
    <row r="2174" spans="1:8" x14ac:dyDescent="0.2">
      <c r="A2174" s="177" t="s">
        <v>213</v>
      </c>
      <c r="B2174" s="177" t="s">
        <v>1553</v>
      </c>
      <c r="C2174" s="177" t="s">
        <v>1572</v>
      </c>
      <c r="D2174" s="177">
        <v>3</v>
      </c>
      <c r="E2174" s="177">
        <v>3</v>
      </c>
      <c r="F2174" s="177" t="s">
        <v>135</v>
      </c>
      <c r="G2174" s="177" t="s">
        <v>142</v>
      </c>
      <c r="H2174" s="177" t="s">
        <v>142</v>
      </c>
    </row>
    <row r="2175" spans="1:8" x14ac:dyDescent="0.2">
      <c r="A2175" s="177" t="s">
        <v>213</v>
      </c>
      <c r="B2175" s="177" t="s">
        <v>1553</v>
      </c>
      <c r="C2175" s="177" t="s">
        <v>340</v>
      </c>
      <c r="D2175" s="177">
        <v>3</v>
      </c>
      <c r="E2175" s="177">
        <v>3</v>
      </c>
      <c r="F2175" s="177" t="s">
        <v>135</v>
      </c>
      <c r="G2175" s="177" t="s">
        <v>142</v>
      </c>
      <c r="H2175" s="177" t="s">
        <v>142</v>
      </c>
    </row>
    <row r="2176" spans="1:8" x14ac:dyDescent="0.2">
      <c r="A2176" s="177" t="s">
        <v>213</v>
      </c>
      <c r="B2176" s="177" t="s">
        <v>1553</v>
      </c>
      <c r="C2176" s="177" t="s">
        <v>342</v>
      </c>
      <c r="D2176" s="177">
        <v>3</v>
      </c>
      <c r="E2176" s="177">
        <v>3</v>
      </c>
      <c r="F2176" s="177" t="s">
        <v>135</v>
      </c>
      <c r="G2176" s="177" t="s">
        <v>142</v>
      </c>
      <c r="H2176" s="177" t="s">
        <v>142</v>
      </c>
    </row>
    <row r="2177" spans="1:8" x14ac:dyDescent="0.2">
      <c r="A2177" s="177" t="s">
        <v>213</v>
      </c>
      <c r="B2177" s="177" t="s">
        <v>1553</v>
      </c>
      <c r="C2177" s="177" t="s">
        <v>1573</v>
      </c>
      <c r="D2177" s="177">
        <v>3</v>
      </c>
      <c r="E2177" s="177">
        <v>3</v>
      </c>
      <c r="F2177" s="177" t="s">
        <v>135</v>
      </c>
      <c r="G2177" s="177" t="s">
        <v>142</v>
      </c>
      <c r="H2177" s="177" t="s">
        <v>142</v>
      </c>
    </row>
    <row r="2178" spans="1:8" x14ac:dyDescent="0.2">
      <c r="A2178" s="177" t="s">
        <v>213</v>
      </c>
      <c r="B2178" s="177" t="s">
        <v>1553</v>
      </c>
      <c r="C2178" s="177" t="s">
        <v>1574</v>
      </c>
      <c r="D2178" s="177">
        <v>3</v>
      </c>
      <c r="E2178" s="177">
        <v>3</v>
      </c>
      <c r="F2178" s="177" t="s">
        <v>135</v>
      </c>
      <c r="G2178" s="177" t="s">
        <v>142</v>
      </c>
      <c r="H2178" s="177" t="s">
        <v>142</v>
      </c>
    </row>
    <row r="2179" spans="1:8" x14ac:dyDescent="0.2">
      <c r="A2179" s="177" t="s">
        <v>213</v>
      </c>
      <c r="B2179" s="177" t="s">
        <v>1553</v>
      </c>
      <c r="C2179" s="177" t="s">
        <v>234</v>
      </c>
      <c r="D2179" s="177">
        <v>3</v>
      </c>
      <c r="E2179" s="177">
        <v>3</v>
      </c>
      <c r="F2179" s="177" t="s">
        <v>135</v>
      </c>
      <c r="G2179" s="177" t="s">
        <v>142</v>
      </c>
      <c r="H2179" s="177" t="s">
        <v>142</v>
      </c>
    </row>
    <row r="2180" spans="1:8" x14ac:dyDescent="0.2">
      <c r="A2180" s="177" t="s">
        <v>213</v>
      </c>
      <c r="B2180" s="177" t="s">
        <v>1553</v>
      </c>
      <c r="C2180" s="177" t="s">
        <v>1575</v>
      </c>
      <c r="D2180" s="177">
        <v>2</v>
      </c>
      <c r="E2180" s="177">
        <v>3</v>
      </c>
      <c r="F2180" s="177" t="s">
        <v>135</v>
      </c>
      <c r="G2180" s="177" t="s">
        <v>142</v>
      </c>
      <c r="H2180" s="177" t="s">
        <v>142</v>
      </c>
    </row>
    <row r="2181" spans="1:8" x14ac:dyDescent="0.2">
      <c r="A2181" s="177" t="s">
        <v>213</v>
      </c>
      <c r="B2181" s="177" t="s">
        <v>1553</v>
      </c>
      <c r="C2181" s="177" t="s">
        <v>1576</v>
      </c>
      <c r="D2181" s="177">
        <v>3</v>
      </c>
      <c r="E2181" s="177">
        <v>3</v>
      </c>
      <c r="F2181" s="177" t="s">
        <v>135</v>
      </c>
      <c r="G2181" s="177" t="s">
        <v>142</v>
      </c>
      <c r="H2181" s="177" t="s">
        <v>142</v>
      </c>
    </row>
    <row r="2182" spans="1:8" x14ac:dyDescent="0.2">
      <c r="A2182" s="177" t="s">
        <v>213</v>
      </c>
      <c r="B2182" s="177" t="s">
        <v>1553</v>
      </c>
      <c r="C2182" s="177" t="s">
        <v>1577</v>
      </c>
      <c r="D2182" s="177">
        <v>3</v>
      </c>
      <c r="E2182" s="177">
        <v>3</v>
      </c>
      <c r="F2182" s="177" t="s">
        <v>135</v>
      </c>
      <c r="G2182" s="177" t="s">
        <v>142</v>
      </c>
      <c r="H2182" s="177" t="s">
        <v>142</v>
      </c>
    </row>
    <row r="2183" spans="1:8" x14ac:dyDescent="0.2">
      <c r="A2183" s="177" t="s">
        <v>213</v>
      </c>
      <c r="B2183" s="177" t="s">
        <v>1553</v>
      </c>
      <c r="C2183" s="177" t="s">
        <v>615</v>
      </c>
      <c r="D2183" s="177">
        <v>3</v>
      </c>
      <c r="E2183" s="177">
        <v>3</v>
      </c>
      <c r="F2183" s="177" t="s">
        <v>135</v>
      </c>
      <c r="G2183" s="177" t="s">
        <v>142</v>
      </c>
      <c r="H2183" s="177" t="s">
        <v>142</v>
      </c>
    </row>
    <row r="2184" spans="1:8" x14ac:dyDescent="0.2">
      <c r="A2184" s="177" t="s">
        <v>213</v>
      </c>
      <c r="B2184" s="177" t="s">
        <v>1553</v>
      </c>
      <c r="C2184" s="177" t="s">
        <v>618</v>
      </c>
      <c r="D2184" s="177">
        <v>3</v>
      </c>
      <c r="E2184" s="177">
        <v>3</v>
      </c>
      <c r="F2184" s="177" t="s">
        <v>135</v>
      </c>
      <c r="G2184" s="177" t="s">
        <v>142</v>
      </c>
      <c r="H2184" s="177" t="s">
        <v>142</v>
      </c>
    </row>
    <row r="2185" spans="1:8" x14ac:dyDescent="0.2">
      <c r="A2185" s="177" t="s">
        <v>213</v>
      </c>
      <c r="B2185" s="177" t="s">
        <v>1553</v>
      </c>
      <c r="C2185" s="177" t="s">
        <v>1578</v>
      </c>
      <c r="D2185" s="177">
        <v>3</v>
      </c>
      <c r="E2185" s="177">
        <v>3</v>
      </c>
      <c r="F2185" s="177" t="s">
        <v>135</v>
      </c>
      <c r="G2185" s="177" t="s">
        <v>142</v>
      </c>
      <c r="H2185" s="177" t="s">
        <v>142</v>
      </c>
    </row>
    <row r="2186" spans="1:8" x14ac:dyDescent="0.2">
      <c r="A2186" s="177" t="s">
        <v>213</v>
      </c>
      <c r="B2186" s="177" t="s">
        <v>1553</v>
      </c>
      <c r="C2186" s="177" t="s">
        <v>772</v>
      </c>
      <c r="D2186" s="177">
        <v>3</v>
      </c>
      <c r="E2186" s="177">
        <v>3</v>
      </c>
      <c r="F2186" s="177" t="s">
        <v>135</v>
      </c>
      <c r="G2186" s="177" t="s">
        <v>142</v>
      </c>
      <c r="H2186" s="177" t="s">
        <v>142</v>
      </c>
    </row>
    <row r="2187" spans="1:8" x14ac:dyDescent="0.2">
      <c r="A2187" s="177" t="s">
        <v>213</v>
      </c>
      <c r="B2187" s="177" t="s">
        <v>1553</v>
      </c>
      <c r="C2187" s="177" t="s">
        <v>1579</v>
      </c>
      <c r="D2187" s="177">
        <v>3</v>
      </c>
      <c r="E2187" s="177">
        <v>3</v>
      </c>
      <c r="F2187" s="177" t="s">
        <v>135</v>
      </c>
      <c r="G2187" s="177" t="s">
        <v>142</v>
      </c>
      <c r="H2187" s="177" t="s">
        <v>142</v>
      </c>
    </row>
    <row r="2188" spans="1:8" x14ac:dyDescent="0.2">
      <c r="A2188" s="177" t="s">
        <v>213</v>
      </c>
      <c r="B2188" s="177" t="s">
        <v>1553</v>
      </c>
      <c r="C2188" s="177" t="s">
        <v>1580</v>
      </c>
      <c r="D2188" s="177">
        <v>3</v>
      </c>
      <c r="E2188" s="177">
        <v>3</v>
      </c>
      <c r="F2188" s="177" t="s">
        <v>135</v>
      </c>
      <c r="G2188" s="177" t="s">
        <v>142</v>
      </c>
      <c r="H2188" s="177" t="s">
        <v>142</v>
      </c>
    </row>
    <row r="2189" spans="1:8" x14ac:dyDescent="0.2">
      <c r="A2189" s="177" t="s">
        <v>213</v>
      </c>
      <c r="B2189" s="177" t="s">
        <v>1553</v>
      </c>
      <c r="C2189" s="177" t="s">
        <v>1581</v>
      </c>
      <c r="D2189" s="177">
        <v>3</v>
      </c>
      <c r="E2189" s="177">
        <v>3</v>
      </c>
      <c r="F2189" s="177" t="s">
        <v>135</v>
      </c>
      <c r="G2189" s="177" t="s">
        <v>142</v>
      </c>
      <c r="H2189" s="177" t="s">
        <v>142</v>
      </c>
    </row>
    <row r="2190" spans="1:8" x14ac:dyDescent="0.2">
      <c r="A2190" s="177" t="s">
        <v>213</v>
      </c>
      <c r="B2190" s="177" t="s">
        <v>1553</v>
      </c>
      <c r="C2190" s="177" t="s">
        <v>1582</v>
      </c>
      <c r="D2190" s="177">
        <v>3</v>
      </c>
      <c r="E2190" s="177">
        <v>3</v>
      </c>
      <c r="F2190" s="177" t="s">
        <v>135</v>
      </c>
      <c r="G2190" s="177" t="s">
        <v>142</v>
      </c>
      <c r="H2190" s="177" t="s">
        <v>142</v>
      </c>
    </row>
    <row r="2191" spans="1:8" x14ac:dyDescent="0.2">
      <c r="A2191" s="177" t="s">
        <v>213</v>
      </c>
      <c r="B2191" s="177" t="s">
        <v>1553</v>
      </c>
      <c r="C2191" s="177" t="s">
        <v>880</v>
      </c>
      <c r="D2191" s="177">
        <v>3</v>
      </c>
      <c r="E2191" s="177">
        <v>3</v>
      </c>
      <c r="F2191" s="177" t="s">
        <v>135</v>
      </c>
      <c r="G2191" s="177" t="s">
        <v>142</v>
      </c>
      <c r="H2191" s="177" t="s">
        <v>142</v>
      </c>
    </row>
    <row r="2192" spans="1:8" x14ac:dyDescent="0.2">
      <c r="A2192" s="177" t="s">
        <v>213</v>
      </c>
      <c r="B2192" s="177" t="s">
        <v>1553</v>
      </c>
      <c r="C2192" s="177" t="s">
        <v>882</v>
      </c>
      <c r="D2192" s="177">
        <v>3</v>
      </c>
      <c r="E2192" s="177">
        <v>3</v>
      </c>
      <c r="F2192" s="177" t="s">
        <v>135</v>
      </c>
      <c r="G2192" s="177" t="s">
        <v>142</v>
      </c>
      <c r="H2192" s="177" t="s">
        <v>142</v>
      </c>
    </row>
    <row r="2193" spans="1:8" x14ac:dyDescent="0.2">
      <c r="A2193" s="177" t="s">
        <v>213</v>
      </c>
      <c r="B2193" s="177" t="s">
        <v>1553</v>
      </c>
      <c r="C2193" s="177" t="s">
        <v>883</v>
      </c>
      <c r="D2193" s="177">
        <v>3</v>
      </c>
      <c r="E2193" s="177">
        <v>3</v>
      </c>
      <c r="F2193" s="177" t="s">
        <v>135</v>
      </c>
      <c r="G2193" s="177" t="s">
        <v>142</v>
      </c>
      <c r="H2193" s="177" t="s">
        <v>142</v>
      </c>
    </row>
    <row r="2194" spans="1:8" x14ac:dyDescent="0.2">
      <c r="A2194" s="177" t="s">
        <v>213</v>
      </c>
      <c r="B2194" s="177" t="s">
        <v>1553</v>
      </c>
      <c r="C2194" s="177" t="s">
        <v>1583</v>
      </c>
      <c r="D2194" s="177">
        <v>3</v>
      </c>
      <c r="E2194" s="177">
        <v>3</v>
      </c>
      <c r="F2194" s="177" t="s">
        <v>135</v>
      </c>
      <c r="G2194" s="177" t="s">
        <v>142</v>
      </c>
      <c r="H2194" s="177" t="s">
        <v>142</v>
      </c>
    </row>
    <row r="2195" spans="1:8" x14ac:dyDescent="0.2">
      <c r="A2195" s="177" t="s">
        <v>213</v>
      </c>
      <c r="B2195" s="177" t="s">
        <v>1553</v>
      </c>
      <c r="C2195" s="177" t="s">
        <v>1584</v>
      </c>
      <c r="D2195" s="177">
        <v>3</v>
      </c>
      <c r="E2195" s="177">
        <v>3</v>
      </c>
      <c r="F2195" s="177" t="s">
        <v>135</v>
      </c>
      <c r="G2195" s="177" t="s">
        <v>142</v>
      </c>
      <c r="H2195" s="177" t="s">
        <v>142</v>
      </c>
    </row>
    <row r="2196" spans="1:8" x14ac:dyDescent="0.2">
      <c r="A2196" s="177" t="s">
        <v>213</v>
      </c>
      <c r="B2196" s="177" t="s">
        <v>1553</v>
      </c>
      <c r="C2196" s="177" t="s">
        <v>1200</v>
      </c>
      <c r="D2196" s="177">
        <v>3</v>
      </c>
      <c r="E2196" s="177">
        <v>3</v>
      </c>
      <c r="F2196" s="177" t="s">
        <v>135</v>
      </c>
      <c r="G2196" s="177" t="s">
        <v>142</v>
      </c>
      <c r="H2196" s="177" t="s">
        <v>142</v>
      </c>
    </row>
    <row r="2197" spans="1:8" x14ac:dyDescent="0.2">
      <c r="A2197" s="177" t="s">
        <v>213</v>
      </c>
      <c r="B2197" s="177" t="s">
        <v>1553</v>
      </c>
      <c r="C2197" s="177" t="s">
        <v>884</v>
      </c>
      <c r="D2197" s="177">
        <v>3</v>
      </c>
      <c r="E2197" s="177">
        <v>3</v>
      </c>
      <c r="F2197" s="177" t="s">
        <v>135</v>
      </c>
      <c r="G2197" s="177" t="s">
        <v>142</v>
      </c>
      <c r="H2197" s="177" t="s">
        <v>142</v>
      </c>
    </row>
    <row r="2198" spans="1:8" x14ac:dyDescent="0.2">
      <c r="A2198" s="177" t="s">
        <v>213</v>
      </c>
      <c r="B2198" s="177" t="s">
        <v>1553</v>
      </c>
      <c r="C2198" s="177" t="s">
        <v>1585</v>
      </c>
      <c r="D2198" s="177">
        <v>3</v>
      </c>
      <c r="E2198" s="177">
        <v>3</v>
      </c>
      <c r="F2198" s="177" t="s">
        <v>135</v>
      </c>
      <c r="G2198" s="177" t="s">
        <v>142</v>
      </c>
      <c r="H2198" s="177" t="s">
        <v>142</v>
      </c>
    </row>
    <row r="2199" spans="1:8" x14ac:dyDescent="0.2">
      <c r="A2199" s="177" t="s">
        <v>213</v>
      </c>
      <c r="B2199" s="177" t="s">
        <v>1553</v>
      </c>
      <c r="C2199" s="177" t="s">
        <v>1586</v>
      </c>
      <c r="D2199" s="177">
        <v>3</v>
      </c>
      <c r="E2199" s="177">
        <v>3</v>
      </c>
      <c r="F2199" s="177" t="s">
        <v>135</v>
      </c>
      <c r="G2199" s="177" t="s">
        <v>142</v>
      </c>
      <c r="H2199" s="177" t="s">
        <v>142</v>
      </c>
    </row>
    <row r="2200" spans="1:8" x14ac:dyDescent="0.2">
      <c r="A2200" s="177" t="s">
        <v>213</v>
      </c>
      <c r="B2200" s="177" t="s">
        <v>1553</v>
      </c>
      <c r="C2200" s="177" t="s">
        <v>1587</v>
      </c>
      <c r="D2200" s="177">
        <v>3</v>
      </c>
      <c r="E2200" s="177">
        <v>3</v>
      </c>
      <c r="F2200" s="177" t="s">
        <v>135</v>
      </c>
      <c r="G2200" s="177" t="s">
        <v>142</v>
      </c>
      <c r="H2200" s="177" t="s">
        <v>142</v>
      </c>
    </row>
    <row r="2201" spans="1:8" x14ac:dyDescent="0.2">
      <c r="A2201" s="177" t="s">
        <v>213</v>
      </c>
      <c r="B2201" s="177" t="s">
        <v>1553</v>
      </c>
      <c r="C2201" s="177" t="s">
        <v>541</v>
      </c>
      <c r="D2201" s="177">
        <v>3</v>
      </c>
      <c r="E2201" s="177">
        <v>3</v>
      </c>
      <c r="F2201" s="177" t="s">
        <v>135</v>
      </c>
      <c r="G2201" s="177" t="s">
        <v>142</v>
      </c>
      <c r="H2201" s="177" t="s">
        <v>142</v>
      </c>
    </row>
    <row r="2202" spans="1:8" x14ac:dyDescent="0.2">
      <c r="A2202" s="177" t="s">
        <v>213</v>
      </c>
      <c r="B2202" s="177" t="s">
        <v>1553</v>
      </c>
      <c r="C2202" s="177" t="s">
        <v>1588</v>
      </c>
      <c r="D2202" s="177">
        <v>2</v>
      </c>
      <c r="E2202" s="177">
        <v>3</v>
      </c>
      <c r="F2202" s="177" t="s">
        <v>135</v>
      </c>
      <c r="G2202" s="177" t="s">
        <v>142</v>
      </c>
      <c r="H2202" s="177" t="s">
        <v>142</v>
      </c>
    </row>
    <row r="2203" spans="1:8" x14ac:dyDescent="0.2">
      <c r="A2203" s="177" t="s">
        <v>213</v>
      </c>
      <c r="B2203" s="177" t="s">
        <v>1553</v>
      </c>
      <c r="C2203" s="177" t="s">
        <v>632</v>
      </c>
      <c r="D2203" s="177">
        <v>3</v>
      </c>
      <c r="E2203" s="177">
        <v>3</v>
      </c>
      <c r="F2203" s="177" t="s">
        <v>135</v>
      </c>
      <c r="G2203" s="177" t="s">
        <v>142</v>
      </c>
      <c r="H2203" s="177" t="s">
        <v>142</v>
      </c>
    </row>
    <row r="2204" spans="1:8" x14ac:dyDescent="0.2">
      <c r="A2204" s="177" t="s">
        <v>213</v>
      </c>
      <c r="B2204" s="177" t="s">
        <v>1553</v>
      </c>
      <c r="C2204" s="177" t="s">
        <v>1252</v>
      </c>
      <c r="D2204" s="177">
        <v>2</v>
      </c>
      <c r="E2204" s="177">
        <v>4</v>
      </c>
      <c r="F2204" s="177" t="s">
        <v>295</v>
      </c>
      <c r="G2204" s="177" t="s">
        <v>142</v>
      </c>
      <c r="H2204" s="177" t="s">
        <v>142</v>
      </c>
    </row>
    <row r="2205" spans="1:8" x14ac:dyDescent="0.2">
      <c r="A2205" s="177" t="s">
        <v>213</v>
      </c>
      <c r="B2205" s="177" t="s">
        <v>1553</v>
      </c>
      <c r="C2205" s="177" t="s">
        <v>1589</v>
      </c>
      <c r="D2205" s="177">
        <v>3</v>
      </c>
      <c r="E2205" s="177">
        <v>3</v>
      </c>
      <c r="F2205" s="177" t="s">
        <v>135</v>
      </c>
      <c r="G2205" s="177" t="s">
        <v>142</v>
      </c>
      <c r="H2205" s="177" t="s">
        <v>142</v>
      </c>
    </row>
    <row r="2206" spans="1:8" x14ac:dyDescent="0.2">
      <c r="A2206" s="177" t="s">
        <v>213</v>
      </c>
      <c r="B2206" s="177" t="s">
        <v>1553</v>
      </c>
      <c r="C2206" s="177" t="s">
        <v>1590</v>
      </c>
      <c r="D2206" s="177">
        <v>3</v>
      </c>
      <c r="E2206" s="177">
        <v>3</v>
      </c>
      <c r="F2206" s="177" t="s">
        <v>135</v>
      </c>
      <c r="G2206" s="177" t="s">
        <v>142</v>
      </c>
      <c r="H2206" s="177" t="s">
        <v>142</v>
      </c>
    </row>
    <row r="2207" spans="1:8" x14ac:dyDescent="0.2">
      <c r="A2207" s="177" t="s">
        <v>213</v>
      </c>
      <c r="B2207" s="177" t="s">
        <v>1553</v>
      </c>
      <c r="C2207" s="177" t="s">
        <v>1591</v>
      </c>
      <c r="D2207" s="177">
        <v>3</v>
      </c>
      <c r="E2207" s="177">
        <v>3</v>
      </c>
      <c r="F2207" s="177" t="s">
        <v>135</v>
      </c>
      <c r="G2207" s="177" t="s">
        <v>142</v>
      </c>
      <c r="H2207" s="177" t="s">
        <v>142</v>
      </c>
    </row>
    <row r="2208" spans="1:8" x14ac:dyDescent="0.2">
      <c r="A2208" s="177" t="s">
        <v>213</v>
      </c>
      <c r="B2208" s="177" t="s">
        <v>1553</v>
      </c>
      <c r="C2208" s="177" t="s">
        <v>260</v>
      </c>
      <c r="D2208" s="177">
        <v>3</v>
      </c>
      <c r="E2208" s="177">
        <v>3</v>
      </c>
      <c r="F2208" s="177" t="s">
        <v>135</v>
      </c>
      <c r="G2208" s="177" t="s">
        <v>142</v>
      </c>
      <c r="H2208" s="177" t="s">
        <v>142</v>
      </c>
    </row>
    <row r="2209" spans="1:8" x14ac:dyDescent="0.2">
      <c r="A2209" s="177" t="s">
        <v>213</v>
      </c>
      <c r="B2209" s="177" t="s">
        <v>1553</v>
      </c>
      <c r="C2209" s="177" t="s">
        <v>1592</v>
      </c>
      <c r="D2209" s="177">
        <v>3</v>
      </c>
      <c r="E2209" s="177">
        <v>3</v>
      </c>
      <c r="F2209" s="177" t="s">
        <v>135</v>
      </c>
      <c r="G2209" s="177" t="s">
        <v>142</v>
      </c>
      <c r="H2209" s="177" t="s">
        <v>142</v>
      </c>
    </row>
    <row r="2210" spans="1:8" x14ac:dyDescent="0.2">
      <c r="A2210" s="177" t="s">
        <v>213</v>
      </c>
      <c r="B2210" s="177" t="s">
        <v>1553</v>
      </c>
      <c r="C2210" s="177" t="s">
        <v>1593</v>
      </c>
      <c r="D2210" s="177">
        <v>3</v>
      </c>
      <c r="E2210" s="177">
        <v>3</v>
      </c>
      <c r="F2210" s="177" t="s">
        <v>135</v>
      </c>
      <c r="G2210" s="177" t="s">
        <v>142</v>
      </c>
      <c r="H2210" s="177" t="s">
        <v>142</v>
      </c>
    </row>
    <row r="2211" spans="1:8" x14ac:dyDescent="0.2">
      <c r="A2211" s="177" t="s">
        <v>213</v>
      </c>
      <c r="B2211" s="177" t="s">
        <v>1553</v>
      </c>
      <c r="C2211" s="177" t="s">
        <v>1594</v>
      </c>
      <c r="D2211" s="177">
        <v>3</v>
      </c>
      <c r="E2211" s="177">
        <v>3</v>
      </c>
      <c r="F2211" s="177" t="s">
        <v>135</v>
      </c>
      <c r="G2211" s="177" t="s">
        <v>142</v>
      </c>
      <c r="H2211" s="177" t="s">
        <v>142</v>
      </c>
    </row>
    <row r="2212" spans="1:8" x14ac:dyDescent="0.2">
      <c r="A2212" s="177" t="s">
        <v>215</v>
      </c>
      <c r="B2212" s="177" t="s">
        <v>34</v>
      </c>
      <c r="C2212" s="177" t="s">
        <v>499</v>
      </c>
      <c r="D2212" s="177">
        <v>2</v>
      </c>
      <c r="E2212" s="177">
        <v>5</v>
      </c>
      <c r="F2212" s="177" t="s">
        <v>295</v>
      </c>
      <c r="G2212" s="177" t="s">
        <v>142</v>
      </c>
      <c r="H2212" s="177" t="s">
        <v>142</v>
      </c>
    </row>
    <row r="2213" spans="1:8" x14ac:dyDescent="0.2">
      <c r="A2213" s="177" t="s">
        <v>215</v>
      </c>
      <c r="B2213" s="177" t="s">
        <v>34</v>
      </c>
      <c r="C2213" s="177" t="s">
        <v>314</v>
      </c>
      <c r="D2213" s="177">
        <v>3</v>
      </c>
      <c r="E2213" s="177">
        <v>4</v>
      </c>
      <c r="F2213" s="177" t="s">
        <v>370</v>
      </c>
      <c r="G2213" s="177" t="s">
        <v>142</v>
      </c>
      <c r="H2213" s="177" t="s">
        <v>142</v>
      </c>
    </row>
    <row r="2214" spans="1:8" x14ac:dyDescent="0.2">
      <c r="A2214" s="177" t="s">
        <v>215</v>
      </c>
      <c r="B2214" s="177" t="s">
        <v>34</v>
      </c>
      <c r="C2214" s="177" t="s">
        <v>1595</v>
      </c>
      <c r="D2214" s="177">
        <v>3</v>
      </c>
      <c r="E2214" s="177">
        <v>4</v>
      </c>
      <c r="F2214" s="177" t="s">
        <v>370</v>
      </c>
      <c r="G2214" s="177" t="s">
        <v>142</v>
      </c>
      <c r="H2214" s="177" t="s">
        <v>142</v>
      </c>
    </row>
    <row r="2215" spans="1:8" x14ac:dyDescent="0.2">
      <c r="A2215" s="177" t="s">
        <v>215</v>
      </c>
      <c r="B2215" s="177" t="s">
        <v>34</v>
      </c>
      <c r="C2215" s="177" t="s">
        <v>1596</v>
      </c>
      <c r="D2215" s="177">
        <v>2</v>
      </c>
      <c r="E2215" s="177">
        <v>4</v>
      </c>
      <c r="F2215" s="177" t="s">
        <v>370</v>
      </c>
      <c r="G2215" s="177" t="s">
        <v>142</v>
      </c>
      <c r="H2215" s="177" t="s">
        <v>142</v>
      </c>
    </row>
    <row r="2216" spans="1:8" x14ac:dyDescent="0.2">
      <c r="A2216" s="177" t="s">
        <v>215</v>
      </c>
      <c r="B2216" s="177" t="s">
        <v>34</v>
      </c>
      <c r="C2216" s="177" t="s">
        <v>321</v>
      </c>
      <c r="D2216" s="177">
        <v>2</v>
      </c>
      <c r="E2216" s="177">
        <v>4</v>
      </c>
      <c r="F2216" s="177" t="s">
        <v>370</v>
      </c>
      <c r="G2216" s="177" t="s">
        <v>142</v>
      </c>
      <c r="H2216" s="177" t="s">
        <v>142</v>
      </c>
    </row>
    <row r="2217" spans="1:8" x14ac:dyDescent="0.2">
      <c r="A2217" s="177" t="s">
        <v>215</v>
      </c>
      <c r="B2217" s="177" t="s">
        <v>34</v>
      </c>
      <c r="C2217" s="177" t="s">
        <v>1346</v>
      </c>
      <c r="D2217" s="177">
        <v>3</v>
      </c>
      <c r="E2217" s="177">
        <v>4</v>
      </c>
      <c r="F2217" s="177" t="s">
        <v>370</v>
      </c>
      <c r="G2217" s="177" t="s">
        <v>142</v>
      </c>
      <c r="H2217" s="177" t="s">
        <v>142</v>
      </c>
    </row>
    <row r="2218" spans="1:8" x14ac:dyDescent="0.2">
      <c r="A2218" s="177" t="s">
        <v>215</v>
      </c>
      <c r="B2218" s="177" t="s">
        <v>34</v>
      </c>
      <c r="C2218" s="177" t="s">
        <v>1597</v>
      </c>
      <c r="D2218" s="177">
        <v>2</v>
      </c>
      <c r="E2218" s="177">
        <v>5</v>
      </c>
      <c r="F2218" s="177" t="s">
        <v>295</v>
      </c>
      <c r="G2218" s="177" t="s">
        <v>142</v>
      </c>
      <c r="H2218" s="177" t="s">
        <v>142</v>
      </c>
    </row>
    <row r="2219" spans="1:8" x14ac:dyDescent="0.2">
      <c r="A2219" s="177" t="s">
        <v>215</v>
      </c>
      <c r="B2219" s="177" t="s">
        <v>34</v>
      </c>
      <c r="C2219" s="177" t="s">
        <v>1368</v>
      </c>
      <c r="D2219" s="177">
        <v>3</v>
      </c>
      <c r="E2219" s="177">
        <v>4</v>
      </c>
      <c r="F2219" s="177" t="s">
        <v>370</v>
      </c>
      <c r="G2219" s="177" t="s">
        <v>142</v>
      </c>
      <c r="H2219" s="177" t="s">
        <v>142</v>
      </c>
    </row>
    <row r="2220" spans="1:8" x14ac:dyDescent="0.2">
      <c r="A2220" s="177" t="s">
        <v>215</v>
      </c>
      <c r="B2220" s="177" t="s">
        <v>34</v>
      </c>
      <c r="C2220" s="177" t="s">
        <v>1598</v>
      </c>
      <c r="D2220" s="177">
        <v>3</v>
      </c>
      <c r="E2220" s="177">
        <v>5</v>
      </c>
      <c r="F2220" s="177" t="s">
        <v>295</v>
      </c>
      <c r="G2220" s="177" t="s">
        <v>142</v>
      </c>
      <c r="H2220" s="177" t="s">
        <v>142</v>
      </c>
    </row>
    <row r="2221" spans="1:8" x14ac:dyDescent="0.2">
      <c r="A2221" s="177" t="s">
        <v>215</v>
      </c>
      <c r="B2221" s="177" t="s">
        <v>34</v>
      </c>
      <c r="C2221" s="177" t="s">
        <v>445</v>
      </c>
      <c r="D2221" s="177">
        <v>3</v>
      </c>
      <c r="E2221" s="177">
        <v>4</v>
      </c>
      <c r="F2221" s="177" t="s">
        <v>370</v>
      </c>
      <c r="G2221" s="177" t="s">
        <v>142</v>
      </c>
      <c r="H2221" s="177" t="s">
        <v>142</v>
      </c>
    </row>
    <row r="2222" spans="1:8" x14ac:dyDescent="0.2">
      <c r="A2222" s="177" t="s">
        <v>215</v>
      </c>
      <c r="B2222" s="177" t="s">
        <v>34</v>
      </c>
      <c r="C2222" s="177" t="s">
        <v>1599</v>
      </c>
      <c r="D2222" s="177">
        <v>2</v>
      </c>
      <c r="E2222" s="177">
        <v>5</v>
      </c>
      <c r="F2222" s="177" t="s">
        <v>295</v>
      </c>
      <c r="G2222" s="177" t="s">
        <v>142</v>
      </c>
      <c r="H2222" s="177" t="s">
        <v>142</v>
      </c>
    </row>
    <row r="2223" spans="1:8" x14ac:dyDescent="0.2">
      <c r="A2223" s="177" t="s">
        <v>215</v>
      </c>
      <c r="B2223" s="177" t="s">
        <v>34</v>
      </c>
      <c r="C2223" s="177" t="s">
        <v>332</v>
      </c>
      <c r="D2223" s="177">
        <v>2</v>
      </c>
      <c r="E2223" s="177">
        <v>5</v>
      </c>
      <c r="F2223" s="177" t="s">
        <v>295</v>
      </c>
      <c r="G2223" s="177" t="s">
        <v>142</v>
      </c>
      <c r="H2223" s="177" t="s">
        <v>142</v>
      </c>
    </row>
    <row r="2224" spans="1:8" x14ac:dyDescent="0.2">
      <c r="A2224" s="177" t="s">
        <v>215</v>
      </c>
      <c r="B2224" s="177" t="s">
        <v>34</v>
      </c>
      <c r="C2224" s="177" t="s">
        <v>1600</v>
      </c>
      <c r="D2224" s="177">
        <v>2</v>
      </c>
      <c r="E2224" s="177">
        <v>5</v>
      </c>
      <c r="F2224" s="177" t="s">
        <v>295</v>
      </c>
      <c r="G2224" s="177" t="s">
        <v>142</v>
      </c>
      <c r="H2224" s="177" t="s">
        <v>142</v>
      </c>
    </row>
    <row r="2225" spans="1:8" x14ac:dyDescent="0.2">
      <c r="A2225" s="177" t="s">
        <v>215</v>
      </c>
      <c r="B2225" s="177" t="s">
        <v>34</v>
      </c>
      <c r="C2225" s="177" t="s">
        <v>1601</v>
      </c>
      <c r="D2225" s="177">
        <v>2</v>
      </c>
      <c r="E2225" s="177">
        <v>5</v>
      </c>
      <c r="F2225" s="177" t="s">
        <v>295</v>
      </c>
      <c r="G2225" s="177" t="s">
        <v>142</v>
      </c>
      <c r="H2225" s="177" t="s">
        <v>142</v>
      </c>
    </row>
    <row r="2226" spans="1:8" x14ac:dyDescent="0.2">
      <c r="A2226" s="177" t="s">
        <v>215</v>
      </c>
      <c r="B2226" s="177" t="s">
        <v>34</v>
      </c>
      <c r="C2226" s="177" t="s">
        <v>210</v>
      </c>
      <c r="D2226" s="177">
        <v>3</v>
      </c>
      <c r="E2226" s="177">
        <v>4</v>
      </c>
      <c r="F2226" s="177" t="s">
        <v>370</v>
      </c>
      <c r="G2226" s="177" t="s">
        <v>142</v>
      </c>
      <c r="H2226" s="177" t="s">
        <v>142</v>
      </c>
    </row>
    <row r="2227" spans="1:8" x14ac:dyDescent="0.2">
      <c r="A2227" s="177" t="s">
        <v>215</v>
      </c>
      <c r="B2227" s="177" t="s">
        <v>34</v>
      </c>
      <c r="C2227" s="177" t="s">
        <v>212</v>
      </c>
      <c r="D2227" s="177">
        <v>2</v>
      </c>
      <c r="E2227" s="177">
        <v>5</v>
      </c>
      <c r="F2227" s="177" t="s">
        <v>295</v>
      </c>
      <c r="G2227" s="177" t="s">
        <v>142</v>
      </c>
      <c r="H2227" s="177" t="s">
        <v>142</v>
      </c>
    </row>
    <row r="2228" spans="1:8" x14ac:dyDescent="0.2">
      <c r="A2228" s="177" t="s">
        <v>215</v>
      </c>
      <c r="B2228" s="177" t="s">
        <v>34</v>
      </c>
      <c r="C2228" s="177" t="s">
        <v>1602</v>
      </c>
      <c r="D2228" s="177">
        <v>3</v>
      </c>
      <c r="E2228" s="177">
        <v>4</v>
      </c>
      <c r="F2228" s="177" t="s">
        <v>370</v>
      </c>
      <c r="G2228" s="177" t="s">
        <v>142</v>
      </c>
      <c r="H2228" s="177" t="s">
        <v>142</v>
      </c>
    </row>
    <row r="2229" spans="1:8" x14ac:dyDescent="0.2">
      <c r="A2229" s="177" t="s">
        <v>215</v>
      </c>
      <c r="B2229" s="177" t="s">
        <v>34</v>
      </c>
      <c r="C2229" s="177" t="s">
        <v>1603</v>
      </c>
      <c r="D2229" s="177">
        <v>2</v>
      </c>
      <c r="E2229" s="177">
        <v>5</v>
      </c>
      <c r="F2229" s="177" t="s">
        <v>295</v>
      </c>
      <c r="G2229" s="177" t="s">
        <v>142</v>
      </c>
      <c r="H2229" s="177" t="s">
        <v>142</v>
      </c>
    </row>
    <row r="2230" spans="1:8" x14ac:dyDescent="0.2">
      <c r="A2230" s="177" t="s">
        <v>215</v>
      </c>
      <c r="B2230" s="177" t="s">
        <v>34</v>
      </c>
      <c r="C2230" s="177" t="s">
        <v>386</v>
      </c>
      <c r="D2230" s="177">
        <v>2</v>
      </c>
      <c r="E2230" s="177">
        <v>5</v>
      </c>
      <c r="F2230" s="177" t="s">
        <v>295</v>
      </c>
      <c r="G2230" s="177" t="s">
        <v>142</v>
      </c>
      <c r="H2230" s="177" t="s">
        <v>142</v>
      </c>
    </row>
    <row r="2231" spans="1:8" x14ac:dyDescent="0.2">
      <c r="A2231" s="177" t="s">
        <v>215</v>
      </c>
      <c r="B2231" s="177" t="s">
        <v>34</v>
      </c>
      <c r="C2231" s="177" t="s">
        <v>870</v>
      </c>
      <c r="D2231" s="177">
        <v>3</v>
      </c>
      <c r="E2231" s="177">
        <v>4</v>
      </c>
      <c r="F2231" s="177" t="s">
        <v>370</v>
      </c>
      <c r="G2231" s="177" t="s">
        <v>142</v>
      </c>
      <c r="H2231" s="177" t="s">
        <v>142</v>
      </c>
    </row>
    <row r="2232" spans="1:8" x14ac:dyDescent="0.2">
      <c r="A2232" s="177" t="s">
        <v>215</v>
      </c>
      <c r="B2232" s="177" t="s">
        <v>34</v>
      </c>
      <c r="C2232" s="177" t="s">
        <v>340</v>
      </c>
      <c r="D2232" s="177">
        <v>3</v>
      </c>
      <c r="E2232" s="177">
        <v>4</v>
      </c>
      <c r="F2232" s="177" t="s">
        <v>370</v>
      </c>
      <c r="G2232" s="177" t="s">
        <v>142</v>
      </c>
      <c r="H2232" s="177" t="s">
        <v>142</v>
      </c>
    </row>
    <row r="2233" spans="1:8" x14ac:dyDescent="0.2">
      <c r="A2233" s="177" t="s">
        <v>215</v>
      </c>
      <c r="B2233" s="177" t="s">
        <v>34</v>
      </c>
      <c r="C2233" s="177" t="s">
        <v>816</v>
      </c>
      <c r="D2233" s="177">
        <v>3</v>
      </c>
      <c r="E2233" s="177">
        <v>4</v>
      </c>
      <c r="F2233" s="177" t="s">
        <v>370</v>
      </c>
      <c r="G2233" s="177" t="s">
        <v>142</v>
      </c>
      <c r="H2233" s="177" t="s">
        <v>142</v>
      </c>
    </row>
    <row r="2234" spans="1:8" x14ac:dyDescent="0.2">
      <c r="A2234" s="177" t="s">
        <v>215</v>
      </c>
      <c r="B2234" s="177" t="s">
        <v>34</v>
      </c>
      <c r="C2234" s="177" t="s">
        <v>1604</v>
      </c>
      <c r="D2234" s="177">
        <v>2</v>
      </c>
      <c r="E2234" s="177">
        <v>5</v>
      </c>
      <c r="F2234" s="177" t="s">
        <v>295</v>
      </c>
      <c r="G2234" s="177" t="s">
        <v>142</v>
      </c>
      <c r="H2234" s="177" t="s">
        <v>142</v>
      </c>
    </row>
    <row r="2235" spans="1:8" x14ac:dyDescent="0.2">
      <c r="A2235" s="177" t="s">
        <v>215</v>
      </c>
      <c r="B2235" s="177" t="s">
        <v>34</v>
      </c>
      <c r="C2235" s="177" t="s">
        <v>232</v>
      </c>
      <c r="D2235" s="177">
        <v>3</v>
      </c>
      <c r="E2235" s="177">
        <v>4</v>
      </c>
      <c r="F2235" s="177" t="s">
        <v>370</v>
      </c>
      <c r="G2235" s="177" t="s">
        <v>142</v>
      </c>
      <c r="H2235" s="177" t="s">
        <v>142</v>
      </c>
    </row>
    <row r="2236" spans="1:8" x14ac:dyDescent="0.2">
      <c r="A2236" s="177" t="s">
        <v>215</v>
      </c>
      <c r="B2236" s="177" t="s">
        <v>34</v>
      </c>
      <c r="C2236" s="177" t="s">
        <v>1539</v>
      </c>
      <c r="D2236" s="177">
        <v>2</v>
      </c>
      <c r="E2236" s="177">
        <v>5</v>
      </c>
      <c r="F2236" s="177" t="s">
        <v>295</v>
      </c>
      <c r="G2236" s="177" t="s">
        <v>142</v>
      </c>
      <c r="H2236" s="177" t="s">
        <v>142</v>
      </c>
    </row>
    <row r="2237" spans="1:8" x14ac:dyDescent="0.2">
      <c r="A2237" s="177" t="s">
        <v>215</v>
      </c>
      <c r="B2237" s="177" t="s">
        <v>34</v>
      </c>
      <c r="C2237" s="177" t="s">
        <v>1605</v>
      </c>
      <c r="D2237" s="177">
        <v>2</v>
      </c>
      <c r="E2237" s="177">
        <v>4</v>
      </c>
      <c r="F2237" s="177" t="s">
        <v>370</v>
      </c>
      <c r="G2237" s="177" t="s">
        <v>142</v>
      </c>
      <c r="H2237" s="177" t="s">
        <v>142</v>
      </c>
    </row>
    <row r="2238" spans="1:8" x14ac:dyDescent="0.2">
      <c r="A2238" s="177" t="s">
        <v>215</v>
      </c>
      <c r="B2238" s="177" t="s">
        <v>34</v>
      </c>
      <c r="C2238" s="177" t="s">
        <v>351</v>
      </c>
      <c r="D2238" s="177">
        <v>3</v>
      </c>
      <c r="E2238" s="177">
        <v>4</v>
      </c>
      <c r="F2238" s="177" t="s">
        <v>370</v>
      </c>
      <c r="G2238" s="177" t="s">
        <v>142</v>
      </c>
      <c r="H2238" s="177" t="s">
        <v>142</v>
      </c>
    </row>
    <row r="2239" spans="1:8" x14ac:dyDescent="0.2">
      <c r="A2239" s="177" t="s">
        <v>215</v>
      </c>
      <c r="B2239" s="177" t="s">
        <v>34</v>
      </c>
      <c r="C2239" s="177" t="s">
        <v>895</v>
      </c>
      <c r="D2239" s="177">
        <v>2</v>
      </c>
      <c r="E2239" s="177">
        <v>5</v>
      </c>
      <c r="F2239" s="177" t="s">
        <v>295</v>
      </c>
      <c r="G2239" s="177" t="s">
        <v>142</v>
      </c>
      <c r="H2239" s="177" t="s">
        <v>142</v>
      </c>
    </row>
    <row r="2240" spans="1:8" x14ac:dyDescent="0.2">
      <c r="A2240" s="177" t="s">
        <v>215</v>
      </c>
      <c r="B2240" s="177" t="s">
        <v>34</v>
      </c>
      <c r="C2240" s="177" t="s">
        <v>1606</v>
      </c>
      <c r="D2240" s="177">
        <v>3</v>
      </c>
      <c r="E2240" s="177">
        <v>4</v>
      </c>
      <c r="F2240" s="177" t="s">
        <v>370</v>
      </c>
      <c r="G2240" s="177" t="s">
        <v>142</v>
      </c>
      <c r="H2240" s="177" t="s">
        <v>142</v>
      </c>
    </row>
    <row r="2241" spans="1:8" x14ac:dyDescent="0.2">
      <c r="A2241" s="177" t="s">
        <v>215</v>
      </c>
      <c r="B2241" s="177" t="s">
        <v>34</v>
      </c>
      <c r="C2241" s="177" t="s">
        <v>1607</v>
      </c>
      <c r="D2241" s="177">
        <v>2</v>
      </c>
      <c r="E2241" s="177">
        <v>5</v>
      </c>
      <c r="F2241" s="177" t="s">
        <v>295</v>
      </c>
      <c r="G2241" s="177" t="s">
        <v>142</v>
      </c>
      <c r="H2241" s="177" t="s">
        <v>142</v>
      </c>
    </row>
    <row r="2242" spans="1:8" x14ac:dyDescent="0.2">
      <c r="A2242" s="177" t="s">
        <v>215</v>
      </c>
      <c r="B2242" s="177" t="s">
        <v>34</v>
      </c>
      <c r="C2242" s="177" t="s">
        <v>363</v>
      </c>
      <c r="D2242" s="177">
        <v>2</v>
      </c>
      <c r="E2242" s="177">
        <v>5</v>
      </c>
      <c r="F2242" s="177" t="s">
        <v>295</v>
      </c>
      <c r="G2242" s="177" t="s">
        <v>142</v>
      </c>
      <c r="H2242" s="177" t="s">
        <v>142</v>
      </c>
    </row>
    <row r="2243" spans="1:8" x14ac:dyDescent="0.2">
      <c r="A2243" s="177" t="s">
        <v>215</v>
      </c>
      <c r="B2243" s="177" t="s">
        <v>34</v>
      </c>
      <c r="C2243" s="177" t="s">
        <v>1608</v>
      </c>
      <c r="D2243" s="177">
        <v>3</v>
      </c>
      <c r="E2243" s="177">
        <v>5</v>
      </c>
      <c r="F2243" s="177" t="s">
        <v>295</v>
      </c>
      <c r="G2243" s="177" t="s">
        <v>142</v>
      </c>
      <c r="H2243" s="177" t="s">
        <v>142</v>
      </c>
    </row>
    <row r="2244" spans="1:8" x14ac:dyDescent="0.2">
      <c r="A2244" s="177" t="s">
        <v>215</v>
      </c>
      <c r="B2244" s="177" t="s">
        <v>34</v>
      </c>
      <c r="C2244" s="177" t="s">
        <v>1609</v>
      </c>
      <c r="D2244" s="177">
        <v>2</v>
      </c>
      <c r="E2244" s="177">
        <v>5</v>
      </c>
      <c r="F2244" s="177" t="s">
        <v>295</v>
      </c>
      <c r="G2244" s="177" t="s">
        <v>142</v>
      </c>
      <c r="H2244" s="177" t="s">
        <v>142</v>
      </c>
    </row>
    <row r="2245" spans="1:8" x14ac:dyDescent="0.2">
      <c r="A2245" s="177" t="s">
        <v>215</v>
      </c>
      <c r="B2245" s="177" t="s">
        <v>34</v>
      </c>
      <c r="C2245" s="177" t="s">
        <v>260</v>
      </c>
      <c r="D2245" s="177">
        <v>2</v>
      </c>
      <c r="E2245" s="177">
        <v>4</v>
      </c>
      <c r="F2245" s="177" t="s">
        <v>370</v>
      </c>
      <c r="G2245" s="177" t="s">
        <v>142</v>
      </c>
      <c r="H2245" s="177" t="s">
        <v>142</v>
      </c>
    </row>
    <row r="2246" spans="1:8" x14ac:dyDescent="0.2">
      <c r="A2246" s="177" t="s">
        <v>215</v>
      </c>
      <c r="B2246" s="177" t="s">
        <v>34</v>
      </c>
      <c r="C2246" s="177" t="s">
        <v>652</v>
      </c>
      <c r="D2246" s="177">
        <v>2</v>
      </c>
      <c r="E2246" s="177">
        <v>5</v>
      </c>
      <c r="F2246" s="177" t="s">
        <v>295</v>
      </c>
      <c r="G2246" s="177" t="s">
        <v>142</v>
      </c>
      <c r="H2246" s="177" t="s">
        <v>142</v>
      </c>
    </row>
    <row r="2247" spans="1:8" x14ac:dyDescent="0.2">
      <c r="A2247" s="177" t="s">
        <v>215</v>
      </c>
      <c r="B2247" s="177" t="s">
        <v>34</v>
      </c>
      <c r="C2247" s="177" t="s">
        <v>1610</v>
      </c>
      <c r="D2247" s="177">
        <v>2</v>
      </c>
      <c r="E2247" s="177">
        <v>4</v>
      </c>
      <c r="F2247" s="177" t="s">
        <v>370</v>
      </c>
      <c r="G2247" s="177" t="s">
        <v>142</v>
      </c>
      <c r="H2247" s="177" t="s">
        <v>142</v>
      </c>
    </row>
    <row r="2248" spans="1:8" x14ac:dyDescent="0.2">
      <c r="A2248" s="177" t="s">
        <v>217</v>
      </c>
      <c r="B2248" s="177" t="s">
        <v>1611</v>
      </c>
      <c r="C2248" s="177" t="s">
        <v>427</v>
      </c>
      <c r="D2248" s="177">
        <v>1</v>
      </c>
      <c r="E2248" s="177">
        <v>5</v>
      </c>
      <c r="F2248" s="177" t="s">
        <v>135</v>
      </c>
      <c r="G2248" s="177" t="s">
        <v>142</v>
      </c>
      <c r="H2248" s="177" t="s">
        <v>142</v>
      </c>
    </row>
    <row r="2249" spans="1:8" x14ac:dyDescent="0.2">
      <c r="A2249" s="177" t="s">
        <v>217</v>
      </c>
      <c r="B2249" s="177" t="s">
        <v>1611</v>
      </c>
      <c r="C2249" s="177" t="s">
        <v>1612</v>
      </c>
      <c r="D2249" s="177">
        <v>1</v>
      </c>
      <c r="E2249" s="177">
        <v>5</v>
      </c>
      <c r="F2249" s="177" t="s">
        <v>135</v>
      </c>
      <c r="G2249" s="177" t="s">
        <v>142</v>
      </c>
      <c r="H2249" s="177" t="s">
        <v>142</v>
      </c>
    </row>
    <row r="2250" spans="1:8" x14ac:dyDescent="0.2">
      <c r="A2250" s="177" t="s">
        <v>217</v>
      </c>
      <c r="B2250" s="177" t="s">
        <v>1611</v>
      </c>
      <c r="C2250" s="177" t="s">
        <v>1613</v>
      </c>
      <c r="D2250" s="177">
        <v>1</v>
      </c>
      <c r="E2250" s="177">
        <v>5</v>
      </c>
      <c r="F2250" s="177" t="s">
        <v>135</v>
      </c>
      <c r="G2250" s="177" t="s">
        <v>142</v>
      </c>
      <c r="H2250" s="177" t="s">
        <v>142</v>
      </c>
    </row>
    <row r="2251" spans="1:8" x14ac:dyDescent="0.2">
      <c r="A2251" s="177" t="s">
        <v>217</v>
      </c>
      <c r="B2251" s="177" t="s">
        <v>1611</v>
      </c>
      <c r="C2251" s="177" t="s">
        <v>1556</v>
      </c>
      <c r="D2251" s="177">
        <v>1</v>
      </c>
      <c r="E2251" s="177">
        <v>5</v>
      </c>
      <c r="F2251" s="177" t="s">
        <v>135</v>
      </c>
      <c r="G2251" s="177" t="s">
        <v>142</v>
      </c>
      <c r="H2251" s="177" t="s">
        <v>142</v>
      </c>
    </row>
    <row r="2252" spans="1:8" x14ac:dyDescent="0.2">
      <c r="A2252" s="177" t="s">
        <v>217</v>
      </c>
      <c r="B2252" s="177" t="s">
        <v>1611</v>
      </c>
      <c r="C2252" s="177" t="s">
        <v>1614</v>
      </c>
      <c r="D2252" s="177">
        <v>1</v>
      </c>
      <c r="E2252" s="177">
        <v>5</v>
      </c>
      <c r="F2252" s="177" t="s">
        <v>135</v>
      </c>
      <c r="G2252" s="177" t="s">
        <v>142</v>
      </c>
      <c r="H2252" s="177" t="s">
        <v>142</v>
      </c>
    </row>
    <row r="2253" spans="1:8" x14ac:dyDescent="0.2">
      <c r="A2253" s="177" t="s">
        <v>217</v>
      </c>
      <c r="B2253" s="177" t="s">
        <v>1611</v>
      </c>
      <c r="C2253" s="177" t="s">
        <v>1615</v>
      </c>
      <c r="D2253" s="177">
        <v>1</v>
      </c>
      <c r="E2253" s="177">
        <v>5</v>
      </c>
      <c r="F2253" s="177" t="s">
        <v>135</v>
      </c>
      <c r="G2253" s="177" t="s">
        <v>142</v>
      </c>
      <c r="H2253" s="177" t="s">
        <v>142</v>
      </c>
    </row>
    <row r="2254" spans="1:8" x14ac:dyDescent="0.2">
      <c r="A2254" s="177" t="s">
        <v>217</v>
      </c>
      <c r="B2254" s="177" t="s">
        <v>1611</v>
      </c>
      <c r="C2254" s="177" t="s">
        <v>1616</v>
      </c>
      <c r="D2254" s="177">
        <v>1</v>
      </c>
      <c r="E2254" s="177">
        <v>5</v>
      </c>
      <c r="F2254" s="177" t="s">
        <v>135</v>
      </c>
      <c r="G2254" s="177" t="s">
        <v>142</v>
      </c>
      <c r="H2254" s="177" t="s">
        <v>142</v>
      </c>
    </row>
    <row r="2255" spans="1:8" x14ac:dyDescent="0.2">
      <c r="A2255" s="177" t="s">
        <v>217</v>
      </c>
      <c r="B2255" s="177" t="s">
        <v>1611</v>
      </c>
      <c r="C2255" s="177" t="s">
        <v>501</v>
      </c>
      <c r="D2255" s="177">
        <v>1</v>
      </c>
      <c r="E2255" s="177">
        <v>5</v>
      </c>
      <c r="F2255" s="177" t="s">
        <v>135</v>
      </c>
      <c r="G2255" s="177" t="s">
        <v>142</v>
      </c>
      <c r="H2255" s="177" t="s">
        <v>142</v>
      </c>
    </row>
    <row r="2256" spans="1:8" x14ac:dyDescent="0.2">
      <c r="A2256" s="177" t="s">
        <v>217</v>
      </c>
      <c r="B2256" s="177" t="s">
        <v>1611</v>
      </c>
      <c r="C2256" s="177" t="s">
        <v>1617</v>
      </c>
      <c r="D2256" s="177">
        <v>1</v>
      </c>
      <c r="E2256" s="177">
        <v>4</v>
      </c>
      <c r="F2256" s="177" t="s">
        <v>135</v>
      </c>
      <c r="G2256" s="177" t="s">
        <v>142</v>
      </c>
      <c r="H2256" s="177" t="s">
        <v>142</v>
      </c>
    </row>
    <row r="2257" spans="1:8" x14ac:dyDescent="0.2">
      <c r="A2257" s="177" t="s">
        <v>217</v>
      </c>
      <c r="B2257" s="177" t="s">
        <v>1611</v>
      </c>
      <c r="C2257" s="177" t="s">
        <v>152</v>
      </c>
      <c r="D2257" s="177">
        <v>1</v>
      </c>
      <c r="E2257" s="177">
        <v>5</v>
      </c>
      <c r="F2257" s="177" t="s">
        <v>135</v>
      </c>
      <c r="G2257" s="177" t="s">
        <v>142</v>
      </c>
      <c r="H2257" s="177" t="s">
        <v>142</v>
      </c>
    </row>
    <row r="2258" spans="1:8" x14ac:dyDescent="0.2">
      <c r="A2258" s="177" t="s">
        <v>217</v>
      </c>
      <c r="B2258" s="177" t="s">
        <v>1611</v>
      </c>
      <c r="C2258" s="177" t="s">
        <v>1618</v>
      </c>
      <c r="D2258" s="177">
        <v>2</v>
      </c>
      <c r="E2258" s="177">
        <v>5</v>
      </c>
      <c r="F2258" s="177" t="s">
        <v>135</v>
      </c>
      <c r="G2258" s="177" t="s">
        <v>142</v>
      </c>
      <c r="H2258" s="177" t="s">
        <v>142</v>
      </c>
    </row>
    <row r="2259" spans="1:8" x14ac:dyDescent="0.2">
      <c r="A2259" s="177" t="s">
        <v>217</v>
      </c>
      <c r="B2259" s="177" t="s">
        <v>1611</v>
      </c>
      <c r="C2259" s="177" t="s">
        <v>974</v>
      </c>
      <c r="D2259" s="177">
        <v>1</v>
      </c>
      <c r="E2259" s="177">
        <v>6</v>
      </c>
      <c r="F2259" s="177" t="s">
        <v>135</v>
      </c>
      <c r="G2259" s="177" t="s">
        <v>142</v>
      </c>
      <c r="H2259" s="177" t="s">
        <v>142</v>
      </c>
    </row>
    <row r="2260" spans="1:8" x14ac:dyDescent="0.2">
      <c r="A2260" s="177" t="s">
        <v>217</v>
      </c>
      <c r="B2260" s="177" t="s">
        <v>1611</v>
      </c>
      <c r="C2260" s="177" t="s">
        <v>1257</v>
      </c>
      <c r="D2260" s="177">
        <v>1</v>
      </c>
      <c r="E2260" s="177">
        <v>5</v>
      </c>
      <c r="F2260" s="177" t="s">
        <v>135</v>
      </c>
      <c r="G2260" s="177" t="s">
        <v>142</v>
      </c>
      <c r="H2260" s="177" t="s">
        <v>142</v>
      </c>
    </row>
    <row r="2261" spans="1:8" x14ac:dyDescent="0.2">
      <c r="A2261" s="177" t="s">
        <v>217</v>
      </c>
      <c r="B2261" s="177" t="s">
        <v>1611</v>
      </c>
      <c r="C2261" s="177" t="s">
        <v>1619</v>
      </c>
      <c r="D2261" s="177">
        <v>1</v>
      </c>
      <c r="E2261" s="177">
        <v>5</v>
      </c>
      <c r="F2261" s="177" t="s">
        <v>135</v>
      </c>
      <c r="G2261" s="177" t="s">
        <v>142</v>
      </c>
      <c r="H2261" s="177" t="s">
        <v>142</v>
      </c>
    </row>
    <row r="2262" spans="1:8" x14ac:dyDescent="0.2">
      <c r="A2262" s="177" t="s">
        <v>217</v>
      </c>
      <c r="B2262" s="177" t="s">
        <v>1611</v>
      </c>
      <c r="C2262" s="177" t="s">
        <v>1620</v>
      </c>
      <c r="D2262" s="177">
        <v>1</v>
      </c>
      <c r="E2262" s="177">
        <v>4</v>
      </c>
      <c r="F2262" s="177" t="s">
        <v>135</v>
      </c>
      <c r="G2262" s="177" t="s">
        <v>142</v>
      </c>
      <c r="H2262" s="177" t="s">
        <v>142</v>
      </c>
    </row>
    <row r="2263" spans="1:8" x14ac:dyDescent="0.2">
      <c r="A2263" s="177" t="s">
        <v>217</v>
      </c>
      <c r="B2263" s="177" t="s">
        <v>1611</v>
      </c>
      <c r="C2263" s="177" t="s">
        <v>1621</v>
      </c>
      <c r="D2263" s="177">
        <v>1</v>
      </c>
      <c r="E2263" s="177">
        <v>5</v>
      </c>
      <c r="F2263" s="177" t="s">
        <v>135</v>
      </c>
      <c r="G2263" s="177" t="s">
        <v>142</v>
      </c>
      <c r="H2263" s="177" t="s">
        <v>142</v>
      </c>
    </row>
    <row r="2264" spans="1:8" x14ac:dyDescent="0.2">
      <c r="A2264" s="177" t="s">
        <v>217</v>
      </c>
      <c r="B2264" s="177" t="s">
        <v>1611</v>
      </c>
      <c r="C2264" s="177" t="s">
        <v>1622</v>
      </c>
      <c r="D2264" s="177">
        <v>1</v>
      </c>
      <c r="E2264" s="177">
        <v>6</v>
      </c>
      <c r="F2264" s="177" t="s">
        <v>135</v>
      </c>
      <c r="G2264" s="177" t="s">
        <v>142</v>
      </c>
      <c r="H2264" s="177" t="s">
        <v>142</v>
      </c>
    </row>
    <row r="2265" spans="1:8" x14ac:dyDescent="0.2">
      <c r="A2265" s="177" t="s">
        <v>217</v>
      </c>
      <c r="B2265" s="177" t="s">
        <v>1611</v>
      </c>
      <c r="C2265" s="177" t="s">
        <v>705</v>
      </c>
      <c r="D2265" s="177">
        <v>1</v>
      </c>
      <c r="E2265" s="177">
        <v>5</v>
      </c>
      <c r="F2265" s="177" t="s">
        <v>135</v>
      </c>
      <c r="G2265" s="177" t="s">
        <v>142</v>
      </c>
      <c r="H2265" s="177" t="s">
        <v>142</v>
      </c>
    </row>
    <row r="2266" spans="1:8" x14ac:dyDescent="0.2">
      <c r="A2266" s="177" t="s">
        <v>217</v>
      </c>
      <c r="B2266" s="177" t="s">
        <v>1611</v>
      </c>
      <c r="C2266" s="177" t="s">
        <v>321</v>
      </c>
      <c r="D2266" s="177">
        <v>1</v>
      </c>
      <c r="E2266" s="177">
        <v>5</v>
      </c>
      <c r="F2266" s="177" t="s">
        <v>135</v>
      </c>
      <c r="G2266" s="177" t="s">
        <v>142</v>
      </c>
      <c r="H2266" s="177" t="s">
        <v>142</v>
      </c>
    </row>
    <row r="2267" spans="1:8" x14ac:dyDescent="0.2">
      <c r="A2267" s="177" t="s">
        <v>217</v>
      </c>
      <c r="B2267" s="177" t="s">
        <v>1611</v>
      </c>
      <c r="C2267" s="177" t="s">
        <v>324</v>
      </c>
      <c r="D2267" s="177">
        <v>2</v>
      </c>
      <c r="E2267" s="177">
        <v>5</v>
      </c>
      <c r="F2267" s="177" t="s">
        <v>135</v>
      </c>
      <c r="G2267" s="177" t="s">
        <v>142</v>
      </c>
      <c r="H2267" s="177" t="s">
        <v>142</v>
      </c>
    </row>
    <row r="2268" spans="1:8" x14ac:dyDescent="0.2">
      <c r="A2268" s="177" t="s">
        <v>217</v>
      </c>
      <c r="B2268" s="177" t="s">
        <v>1611</v>
      </c>
      <c r="C2268" s="177" t="s">
        <v>707</v>
      </c>
      <c r="D2268" s="177">
        <v>1</v>
      </c>
      <c r="E2268" s="177">
        <v>5</v>
      </c>
      <c r="F2268" s="177" t="s">
        <v>135</v>
      </c>
      <c r="G2268" s="177" t="s">
        <v>142</v>
      </c>
      <c r="H2268" s="177" t="s">
        <v>142</v>
      </c>
    </row>
    <row r="2269" spans="1:8" x14ac:dyDescent="0.2">
      <c r="A2269" s="177" t="s">
        <v>217</v>
      </c>
      <c r="B2269" s="177" t="s">
        <v>1611</v>
      </c>
      <c r="C2269" s="177" t="s">
        <v>1623</v>
      </c>
      <c r="D2269" s="177">
        <v>1</v>
      </c>
      <c r="E2269" s="177">
        <v>5</v>
      </c>
      <c r="F2269" s="177" t="s">
        <v>135</v>
      </c>
      <c r="G2269" s="177" t="s">
        <v>142</v>
      </c>
      <c r="H2269" s="177" t="s">
        <v>142</v>
      </c>
    </row>
    <row r="2270" spans="1:8" x14ac:dyDescent="0.2">
      <c r="A2270" s="177" t="s">
        <v>217</v>
      </c>
      <c r="B2270" s="177" t="s">
        <v>1611</v>
      </c>
      <c r="C2270" s="177" t="s">
        <v>758</v>
      </c>
      <c r="D2270" s="177">
        <v>1</v>
      </c>
      <c r="E2270" s="177">
        <v>4</v>
      </c>
      <c r="F2270" s="177" t="s">
        <v>135</v>
      </c>
      <c r="G2270" s="177" t="s">
        <v>142</v>
      </c>
      <c r="H2270" s="177" t="s">
        <v>142</v>
      </c>
    </row>
    <row r="2271" spans="1:8" x14ac:dyDescent="0.2">
      <c r="A2271" s="177" t="s">
        <v>217</v>
      </c>
      <c r="B2271" s="177" t="s">
        <v>1611</v>
      </c>
      <c r="C2271" s="177" t="s">
        <v>853</v>
      </c>
      <c r="D2271" s="177">
        <v>2</v>
      </c>
      <c r="E2271" s="177">
        <v>6</v>
      </c>
      <c r="F2271" s="177" t="s">
        <v>135</v>
      </c>
      <c r="G2271" s="177" t="s">
        <v>142</v>
      </c>
      <c r="H2271" s="177" t="s">
        <v>142</v>
      </c>
    </row>
    <row r="2272" spans="1:8" x14ac:dyDescent="0.2">
      <c r="A2272" s="177" t="s">
        <v>217</v>
      </c>
      <c r="B2272" s="177" t="s">
        <v>1611</v>
      </c>
      <c r="C2272" s="177" t="s">
        <v>1398</v>
      </c>
      <c r="D2272" s="177">
        <v>2</v>
      </c>
      <c r="E2272" s="177">
        <v>5</v>
      </c>
      <c r="F2272" s="177" t="s">
        <v>135</v>
      </c>
      <c r="G2272" s="177" t="s">
        <v>142</v>
      </c>
      <c r="H2272" s="177" t="s">
        <v>142</v>
      </c>
    </row>
    <row r="2273" spans="1:8" x14ac:dyDescent="0.2">
      <c r="A2273" s="177" t="s">
        <v>217</v>
      </c>
      <c r="B2273" s="177" t="s">
        <v>1611</v>
      </c>
      <c r="C2273" s="177" t="s">
        <v>196</v>
      </c>
      <c r="D2273" s="177">
        <v>2</v>
      </c>
      <c r="E2273" s="177">
        <v>5</v>
      </c>
      <c r="F2273" s="177" t="s">
        <v>135</v>
      </c>
      <c r="G2273" s="177" t="s">
        <v>142</v>
      </c>
      <c r="H2273" s="177" t="s">
        <v>142</v>
      </c>
    </row>
    <row r="2274" spans="1:8" x14ac:dyDescent="0.2">
      <c r="A2274" s="177" t="s">
        <v>217</v>
      </c>
      <c r="B2274" s="177" t="s">
        <v>1611</v>
      </c>
      <c r="C2274" s="177" t="s">
        <v>1624</v>
      </c>
      <c r="D2274" s="177">
        <v>2</v>
      </c>
      <c r="E2274" s="177">
        <v>5</v>
      </c>
      <c r="F2274" s="177" t="s">
        <v>135</v>
      </c>
      <c r="G2274" s="177" t="s">
        <v>142</v>
      </c>
      <c r="H2274" s="177" t="s">
        <v>142</v>
      </c>
    </row>
    <row r="2275" spans="1:8" x14ac:dyDescent="0.2">
      <c r="A2275" s="177" t="s">
        <v>217</v>
      </c>
      <c r="B2275" s="177" t="s">
        <v>1611</v>
      </c>
      <c r="C2275" s="177" t="s">
        <v>198</v>
      </c>
      <c r="D2275" s="177">
        <v>1</v>
      </c>
      <c r="E2275" s="177">
        <v>5</v>
      </c>
      <c r="F2275" s="177" t="s">
        <v>135</v>
      </c>
      <c r="G2275" s="177" t="s">
        <v>142</v>
      </c>
      <c r="H2275" s="177" t="s">
        <v>142</v>
      </c>
    </row>
    <row r="2276" spans="1:8" x14ac:dyDescent="0.2">
      <c r="A2276" s="177" t="s">
        <v>217</v>
      </c>
      <c r="B2276" s="177" t="s">
        <v>1611</v>
      </c>
      <c r="C2276" s="177" t="s">
        <v>330</v>
      </c>
      <c r="D2276" s="177">
        <v>1</v>
      </c>
      <c r="E2276" s="177">
        <v>5</v>
      </c>
      <c r="F2276" s="177" t="s">
        <v>135</v>
      </c>
      <c r="G2276" s="177" t="s">
        <v>142</v>
      </c>
      <c r="H2276" s="177" t="s">
        <v>142</v>
      </c>
    </row>
    <row r="2277" spans="1:8" x14ac:dyDescent="0.2">
      <c r="A2277" s="177" t="s">
        <v>217</v>
      </c>
      <c r="B2277" s="177" t="s">
        <v>1611</v>
      </c>
      <c r="C2277" s="177" t="s">
        <v>202</v>
      </c>
      <c r="D2277" s="177">
        <v>2</v>
      </c>
      <c r="E2277" s="177">
        <v>5</v>
      </c>
      <c r="F2277" s="177" t="s">
        <v>135</v>
      </c>
      <c r="G2277" s="177" t="s">
        <v>142</v>
      </c>
      <c r="H2277" s="177" t="s">
        <v>142</v>
      </c>
    </row>
    <row r="2278" spans="1:8" x14ac:dyDescent="0.2">
      <c r="A2278" s="177" t="s">
        <v>217</v>
      </c>
      <c r="B2278" s="177" t="s">
        <v>1611</v>
      </c>
      <c r="C2278" s="177" t="s">
        <v>1625</v>
      </c>
      <c r="D2278" s="177">
        <v>1</v>
      </c>
      <c r="E2278" s="177">
        <v>5</v>
      </c>
      <c r="F2278" s="177" t="s">
        <v>135</v>
      </c>
      <c r="G2278" s="177" t="s">
        <v>142</v>
      </c>
      <c r="H2278" s="177" t="s">
        <v>142</v>
      </c>
    </row>
    <row r="2279" spans="1:8" x14ac:dyDescent="0.2">
      <c r="A2279" s="177" t="s">
        <v>217</v>
      </c>
      <c r="B2279" s="177" t="s">
        <v>1611</v>
      </c>
      <c r="C2279" s="177" t="s">
        <v>1626</v>
      </c>
      <c r="D2279" s="177">
        <v>1</v>
      </c>
      <c r="E2279" s="177">
        <v>5</v>
      </c>
      <c r="F2279" s="177" t="s">
        <v>135</v>
      </c>
      <c r="G2279" s="177" t="s">
        <v>142</v>
      </c>
      <c r="H2279" s="177" t="s">
        <v>142</v>
      </c>
    </row>
    <row r="2280" spans="1:8" x14ac:dyDescent="0.2">
      <c r="A2280" s="177" t="s">
        <v>217</v>
      </c>
      <c r="B2280" s="177" t="s">
        <v>1611</v>
      </c>
      <c r="C2280" s="177" t="s">
        <v>212</v>
      </c>
      <c r="D2280" s="177">
        <v>2</v>
      </c>
      <c r="E2280" s="177">
        <v>5</v>
      </c>
      <c r="F2280" s="177" t="s">
        <v>135</v>
      </c>
      <c r="G2280" s="177" t="s">
        <v>142</v>
      </c>
      <c r="H2280" s="177" t="s">
        <v>142</v>
      </c>
    </row>
    <row r="2281" spans="1:8" x14ac:dyDescent="0.2">
      <c r="A2281" s="177" t="s">
        <v>217</v>
      </c>
      <c r="B2281" s="177" t="s">
        <v>1611</v>
      </c>
      <c r="C2281" s="177" t="s">
        <v>1627</v>
      </c>
      <c r="D2281" s="177">
        <v>1</v>
      </c>
      <c r="E2281" s="177">
        <v>5</v>
      </c>
      <c r="F2281" s="177" t="s">
        <v>135</v>
      </c>
      <c r="G2281" s="177" t="s">
        <v>142</v>
      </c>
      <c r="H2281" s="177" t="s">
        <v>142</v>
      </c>
    </row>
    <row r="2282" spans="1:8" x14ac:dyDescent="0.2">
      <c r="A2282" s="177" t="s">
        <v>217</v>
      </c>
      <c r="B2282" s="177" t="s">
        <v>1611</v>
      </c>
      <c r="C2282" s="177" t="s">
        <v>1628</v>
      </c>
      <c r="D2282" s="177">
        <v>1</v>
      </c>
      <c r="E2282" s="177">
        <v>5</v>
      </c>
      <c r="F2282" s="177" t="s">
        <v>135</v>
      </c>
      <c r="G2282" s="177" t="s">
        <v>142</v>
      </c>
      <c r="H2282" s="177" t="s">
        <v>142</v>
      </c>
    </row>
    <row r="2283" spans="1:8" x14ac:dyDescent="0.2">
      <c r="A2283" s="177" t="s">
        <v>217</v>
      </c>
      <c r="B2283" s="177" t="s">
        <v>1611</v>
      </c>
      <c r="C2283" s="177" t="s">
        <v>1316</v>
      </c>
      <c r="D2283" s="177">
        <v>1</v>
      </c>
      <c r="E2283" s="177">
        <v>5</v>
      </c>
      <c r="F2283" s="177" t="s">
        <v>135</v>
      </c>
      <c r="G2283" s="177" t="s">
        <v>142</v>
      </c>
      <c r="H2283" s="177" t="s">
        <v>142</v>
      </c>
    </row>
    <row r="2284" spans="1:8" x14ac:dyDescent="0.2">
      <c r="A2284" s="177" t="s">
        <v>217</v>
      </c>
      <c r="B2284" s="177" t="s">
        <v>1611</v>
      </c>
      <c r="C2284" s="177" t="s">
        <v>218</v>
      </c>
      <c r="D2284" s="177">
        <v>2</v>
      </c>
      <c r="E2284" s="177">
        <v>5</v>
      </c>
      <c r="F2284" s="177" t="s">
        <v>135</v>
      </c>
      <c r="G2284" s="177" t="s">
        <v>142</v>
      </c>
      <c r="H2284" s="177" t="s">
        <v>142</v>
      </c>
    </row>
    <row r="2285" spans="1:8" x14ac:dyDescent="0.2">
      <c r="A2285" s="177" t="s">
        <v>217</v>
      </c>
      <c r="B2285" s="177" t="s">
        <v>1611</v>
      </c>
      <c r="C2285" s="177" t="s">
        <v>1629</v>
      </c>
      <c r="D2285" s="177">
        <v>1</v>
      </c>
      <c r="E2285" s="177">
        <v>5</v>
      </c>
      <c r="F2285" s="177" t="s">
        <v>135</v>
      </c>
      <c r="G2285" s="177" t="s">
        <v>142</v>
      </c>
      <c r="H2285" s="177" t="s">
        <v>142</v>
      </c>
    </row>
    <row r="2286" spans="1:8" x14ac:dyDescent="0.2">
      <c r="A2286" s="177" t="s">
        <v>217</v>
      </c>
      <c r="B2286" s="177" t="s">
        <v>1611</v>
      </c>
      <c r="C2286" s="177" t="s">
        <v>1630</v>
      </c>
      <c r="D2286" s="177">
        <v>1</v>
      </c>
      <c r="E2286" s="177">
        <v>5</v>
      </c>
      <c r="F2286" s="177" t="s">
        <v>135</v>
      </c>
      <c r="G2286" s="177" t="s">
        <v>142</v>
      </c>
      <c r="H2286" s="177" t="s">
        <v>142</v>
      </c>
    </row>
    <row r="2287" spans="1:8" x14ac:dyDescent="0.2">
      <c r="A2287" s="177" t="s">
        <v>217</v>
      </c>
      <c r="B2287" s="177" t="s">
        <v>1611</v>
      </c>
      <c r="C2287" s="177" t="s">
        <v>1631</v>
      </c>
      <c r="D2287" s="177">
        <v>1</v>
      </c>
      <c r="E2287" s="177">
        <v>5</v>
      </c>
      <c r="F2287" s="177" t="s">
        <v>135</v>
      </c>
      <c r="G2287" s="177" t="s">
        <v>142</v>
      </c>
      <c r="H2287" s="177" t="s">
        <v>142</v>
      </c>
    </row>
    <row r="2288" spans="1:8" x14ac:dyDescent="0.2">
      <c r="A2288" s="177" t="s">
        <v>217</v>
      </c>
      <c r="B2288" s="177" t="s">
        <v>1611</v>
      </c>
      <c r="C2288" s="177" t="s">
        <v>1632</v>
      </c>
      <c r="D2288" s="177">
        <v>1</v>
      </c>
      <c r="E2288" s="177">
        <v>5</v>
      </c>
      <c r="F2288" s="177" t="s">
        <v>135</v>
      </c>
      <c r="G2288" s="177" t="s">
        <v>142</v>
      </c>
      <c r="H2288" s="177" t="s">
        <v>142</v>
      </c>
    </row>
    <row r="2289" spans="1:8" x14ac:dyDescent="0.2">
      <c r="A2289" s="177" t="s">
        <v>217</v>
      </c>
      <c r="B2289" s="177" t="s">
        <v>1611</v>
      </c>
      <c r="C2289" s="177" t="s">
        <v>1633</v>
      </c>
      <c r="D2289" s="177">
        <v>2</v>
      </c>
      <c r="E2289" s="177">
        <v>6</v>
      </c>
      <c r="F2289" s="177" t="s">
        <v>135</v>
      </c>
      <c r="G2289" s="177" t="s">
        <v>142</v>
      </c>
      <c r="H2289" s="177" t="s">
        <v>142</v>
      </c>
    </row>
    <row r="2290" spans="1:8" x14ac:dyDescent="0.2">
      <c r="A2290" s="177" t="s">
        <v>217</v>
      </c>
      <c r="B2290" s="177" t="s">
        <v>1611</v>
      </c>
      <c r="C2290" s="177" t="s">
        <v>733</v>
      </c>
      <c r="D2290" s="177">
        <v>2</v>
      </c>
      <c r="E2290" s="177">
        <v>5</v>
      </c>
      <c r="F2290" s="177" t="s">
        <v>135</v>
      </c>
      <c r="G2290" s="177" t="s">
        <v>142</v>
      </c>
      <c r="H2290" s="177" t="s">
        <v>142</v>
      </c>
    </row>
    <row r="2291" spans="1:8" x14ac:dyDescent="0.2">
      <c r="A2291" s="177" t="s">
        <v>217</v>
      </c>
      <c r="B2291" s="177" t="s">
        <v>1611</v>
      </c>
      <c r="C2291" s="177" t="s">
        <v>1634</v>
      </c>
      <c r="D2291" s="177">
        <v>1</v>
      </c>
      <c r="E2291" s="177">
        <v>5</v>
      </c>
      <c r="F2291" s="177" t="s">
        <v>135</v>
      </c>
      <c r="G2291" s="177" t="s">
        <v>142</v>
      </c>
      <c r="H2291" s="177" t="s">
        <v>142</v>
      </c>
    </row>
    <row r="2292" spans="1:8" x14ac:dyDescent="0.2">
      <c r="A2292" s="177" t="s">
        <v>217</v>
      </c>
      <c r="B2292" s="177" t="s">
        <v>1611</v>
      </c>
      <c r="C2292" s="177" t="s">
        <v>238</v>
      </c>
      <c r="D2292" s="177">
        <v>1</v>
      </c>
      <c r="E2292" s="177">
        <v>5</v>
      </c>
      <c r="F2292" s="177" t="s">
        <v>135</v>
      </c>
      <c r="G2292" s="177" t="s">
        <v>142</v>
      </c>
      <c r="H2292" s="177" t="s">
        <v>142</v>
      </c>
    </row>
    <row r="2293" spans="1:8" x14ac:dyDescent="0.2">
      <c r="A2293" s="177" t="s">
        <v>217</v>
      </c>
      <c r="B2293" s="177" t="s">
        <v>1611</v>
      </c>
      <c r="C2293" s="177" t="s">
        <v>240</v>
      </c>
      <c r="D2293" s="177">
        <v>1</v>
      </c>
      <c r="E2293" s="177">
        <v>4</v>
      </c>
      <c r="F2293" s="177" t="s">
        <v>135</v>
      </c>
      <c r="G2293" s="177" t="s">
        <v>142</v>
      </c>
      <c r="H2293" s="177" t="s">
        <v>142</v>
      </c>
    </row>
    <row r="2294" spans="1:8" x14ac:dyDescent="0.2">
      <c r="A2294" s="177" t="s">
        <v>217</v>
      </c>
      <c r="B2294" s="177" t="s">
        <v>1611</v>
      </c>
      <c r="C2294" s="177" t="s">
        <v>1635</v>
      </c>
      <c r="D2294" s="177">
        <v>1</v>
      </c>
      <c r="E2294" s="177">
        <v>5</v>
      </c>
      <c r="F2294" s="177" t="s">
        <v>135</v>
      </c>
      <c r="G2294" s="177" t="s">
        <v>142</v>
      </c>
      <c r="H2294" s="177" t="s">
        <v>142</v>
      </c>
    </row>
    <row r="2295" spans="1:8" x14ac:dyDescent="0.2">
      <c r="A2295" s="177" t="s">
        <v>217</v>
      </c>
      <c r="B2295" s="177" t="s">
        <v>1611</v>
      </c>
      <c r="C2295" s="177" t="s">
        <v>1462</v>
      </c>
      <c r="D2295" s="177">
        <v>1</v>
      </c>
      <c r="E2295" s="177">
        <v>5</v>
      </c>
      <c r="F2295" s="177" t="s">
        <v>135</v>
      </c>
      <c r="G2295" s="177" t="s">
        <v>142</v>
      </c>
      <c r="H2295" s="177" t="s">
        <v>142</v>
      </c>
    </row>
    <row r="2296" spans="1:8" x14ac:dyDescent="0.2">
      <c r="A2296" s="177" t="s">
        <v>217</v>
      </c>
      <c r="B2296" s="177" t="s">
        <v>1611</v>
      </c>
      <c r="C2296" s="177" t="s">
        <v>1636</v>
      </c>
      <c r="D2296" s="177">
        <v>1</v>
      </c>
      <c r="E2296" s="177">
        <v>5</v>
      </c>
      <c r="F2296" s="177" t="s">
        <v>135</v>
      </c>
      <c r="G2296" s="177" t="s">
        <v>142</v>
      </c>
      <c r="H2296" s="177" t="s">
        <v>142</v>
      </c>
    </row>
    <row r="2297" spans="1:8" x14ac:dyDescent="0.2">
      <c r="A2297" s="177" t="s">
        <v>217</v>
      </c>
      <c r="B2297" s="177" t="s">
        <v>1611</v>
      </c>
      <c r="C2297" s="177" t="s">
        <v>244</v>
      </c>
      <c r="D2297" s="177">
        <v>1</v>
      </c>
      <c r="E2297" s="177">
        <v>5</v>
      </c>
      <c r="F2297" s="177" t="s">
        <v>135</v>
      </c>
      <c r="G2297" s="177" t="s">
        <v>142</v>
      </c>
      <c r="H2297" s="177" t="s">
        <v>142</v>
      </c>
    </row>
    <row r="2298" spans="1:8" x14ac:dyDescent="0.2">
      <c r="A2298" s="177" t="s">
        <v>217</v>
      </c>
      <c r="B2298" s="177" t="s">
        <v>1611</v>
      </c>
      <c r="C2298" s="177" t="s">
        <v>1637</v>
      </c>
      <c r="D2298" s="177">
        <v>3</v>
      </c>
      <c r="E2298" s="177">
        <v>4</v>
      </c>
      <c r="F2298" s="177" t="s">
        <v>135</v>
      </c>
      <c r="G2298" s="177" t="s">
        <v>142</v>
      </c>
      <c r="H2298" s="177" t="s">
        <v>142</v>
      </c>
    </row>
    <row r="2299" spans="1:8" x14ac:dyDescent="0.2">
      <c r="A2299" s="177" t="s">
        <v>217</v>
      </c>
      <c r="B2299" s="177" t="s">
        <v>1611</v>
      </c>
      <c r="C2299" s="177" t="s">
        <v>248</v>
      </c>
      <c r="D2299" s="177">
        <v>2</v>
      </c>
      <c r="E2299" s="177">
        <v>5</v>
      </c>
      <c r="F2299" s="177" t="s">
        <v>135</v>
      </c>
      <c r="G2299" s="177" t="s">
        <v>142</v>
      </c>
      <c r="H2299" s="177" t="s">
        <v>142</v>
      </c>
    </row>
    <row r="2300" spans="1:8" x14ac:dyDescent="0.2">
      <c r="A2300" s="177" t="s">
        <v>217</v>
      </c>
      <c r="B2300" s="177" t="s">
        <v>1611</v>
      </c>
      <c r="C2300" s="177" t="s">
        <v>1638</v>
      </c>
      <c r="D2300" s="177">
        <v>2</v>
      </c>
      <c r="E2300" s="177">
        <v>6</v>
      </c>
      <c r="F2300" s="177" t="s">
        <v>135</v>
      </c>
      <c r="G2300" s="177" t="s">
        <v>142</v>
      </c>
      <c r="H2300" s="177" t="s">
        <v>142</v>
      </c>
    </row>
    <row r="2301" spans="1:8" x14ac:dyDescent="0.2">
      <c r="A2301" s="177" t="s">
        <v>217</v>
      </c>
      <c r="B2301" s="177" t="s">
        <v>1611</v>
      </c>
      <c r="C2301" s="177" t="s">
        <v>1639</v>
      </c>
      <c r="D2301" s="177">
        <v>1</v>
      </c>
      <c r="E2301" s="177">
        <v>5</v>
      </c>
      <c r="F2301" s="177" t="s">
        <v>135</v>
      </c>
      <c r="G2301" s="177" t="s">
        <v>142</v>
      </c>
      <c r="H2301" s="177" t="s">
        <v>142</v>
      </c>
    </row>
    <row r="2302" spans="1:8" x14ac:dyDescent="0.2">
      <c r="A2302" s="177" t="s">
        <v>217</v>
      </c>
      <c r="B2302" s="177" t="s">
        <v>1611</v>
      </c>
      <c r="C2302" s="177" t="s">
        <v>1640</v>
      </c>
      <c r="D2302" s="177">
        <v>1</v>
      </c>
      <c r="E2302" s="177">
        <v>5</v>
      </c>
      <c r="F2302" s="177" t="s">
        <v>135</v>
      </c>
      <c r="G2302" s="177" t="s">
        <v>142</v>
      </c>
      <c r="H2302" s="177" t="s">
        <v>142</v>
      </c>
    </row>
    <row r="2303" spans="1:8" x14ac:dyDescent="0.2">
      <c r="A2303" s="177" t="s">
        <v>217</v>
      </c>
      <c r="B2303" s="177" t="s">
        <v>1611</v>
      </c>
      <c r="C2303" s="177" t="s">
        <v>1019</v>
      </c>
      <c r="D2303" s="177">
        <v>2</v>
      </c>
      <c r="E2303" s="177">
        <v>5</v>
      </c>
      <c r="F2303" s="177" t="s">
        <v>135</v>
      </c>
      <c r="G2303" s="177" t="s">
        <v>142</v>
      </c>
      <c r="H2303" s="177" t="s">
        <v>142</v>
      </c>
    </row>
    <row r="2304" spans="1:8" x14ac:dyDescent="0.2">
      <c r="A2304" s="177" t="s">
        <v>217</v>
      </c>
      <c r="B2304" s="177" t="s">
        <v>1611</v>
      </c>
      <c r="C2304" s="177" t="s">
        <v>784</v>
      </c>
      <c r="D2304" s="177">
        <v>1</v>
      </c>
      <c r="E2304" s="177">
        <v>5</v>
      </c>
      <c r="F2304" s="177" t="s">
        <v>135</v>
      </c>
      <c r="G2304" s="177" t="s">
        <v>142</v>
      </c>
      <c r="H2304" s="177" t="s">
        <v>142</v>
      </c>
    </row>
    <row r="2305" spans="1:8" x14ac:dyDescent="0.2">
      <c r="A2305" s="177" t="s">
        <v>217</v>
      </c>
      <c r="B2305" s="177" t="s">
        <v>1611</v>
      </c>
      <c r="C2305" s="177" t="s">
        <v>1641</v>
      </c>
      <c r="D2305" s="177">
        <v>1</v>
      </c>
      <c r="E2305" s="177">
        <v>6</v>
      </c>
      <c r="F2305" s="177" t="s">
        <v>135</v>
      </c>
      <c r="G2305" s="177" t="s">
        <v>142</v>
      </c>
      <c r="H2305" s="177" t="s">
        <v>142</v>
      </c>
    </row>
    <row r="2306" spans="1:8" x14ac:dyDescent="0.2">
      <c r="A2306" s="177" t="s">
        <v>217</v>
      </c>
      <c r="B2306" s="177" t="s">
        <v>1611</v>
      </c>
      <c r="C2306" s="177" t="s">
        <v>1413</v>
      </c>
      <c r="D2306" s="177">
        <v>1</v>
      </c>
      <c r="E2306" s="177">
        <v>6</v>
      </c>
      <c r="F2306" s="177" t="s">
        <v>135</v>
      </c>
      <c r="G2306" s="177" t="s">
        <v>142</v>
      </c>
      <c r="H2306" s="177" t="s">
        <v>142</v>
      </c>
    </row>
    <row r="2307" spans="1:8" x14ac:dyDescent="0.2">
      <c r="A2307" s="177" t="s">
        <v>217</v>
      </c>
      <c r="B2307" s="177" t="s">
        <v>1611</v>
      </c>
      <c r="C2307" s="177" t="s">
        <v>363</v>
      </c>
      <c r="D2307" s="177">
        <v>1</v>
      </c>
      <c r="E2307" s="177">
        <v>5</v>
      </c>
      <c r="F2307" s="177" t="s">
        <v>135</v>
      </c>
      <c r="G2307" s="177" t="s">
        <v>142</v>
      </c>
      <c r="H2307" s="177" t="s">
        <v>142</v>
      </c>
    </row>
    <row r="2308" spans="1:8" x14ac:dyDescent="0.2">
      <c r="A2308" s="177" t="s">
        <v>217</v>
      </c>
      <c r="B2308" s="177" t="s">
        <v>1611</v>
      </c>
      <c r="C2308" s="177" t="s">
        <v>1642</v>
      </c>
      <c r="D2308" s="177">
        <v>1</v>
      </c>
      <c r="E2308" s="177">
        <v>5</v>
      </c>
      <c r="F2308" s="177" t="s">
        <v>135</v>
      </c>
      <c r="G2308" s="177" t="s">
        <v>142</v>
      </c>
      <c r="H2308" s="177" t="s">
        <v>142</v>
      </c>
    </row>
    <row r="2309" spans="1:8" x14ac:dyDescent="0.2">
      <c r="A2309" s="177" t="s">
        <v>217</v>
      </c>
      <c r="B2309" s="177" t="s">
        <v>1611</v>
      </c>
      <c r="C2309" s="177" t="s">
        <v>649</v>
      </c>
      <c r="D2309" s="177">
        <v>2</v>
      </c>
      <c r="E2309" s="177">
        <v>5</v>
      </c>
      <c r="F2309" s="177" t="s">
        <v>135</v>
      </c>
      <c r="G2309" s="177" t="s">
        <v>142</v>
      </c>
      <c r="H2309" s="177" t="s">
        <v>142</v>
      </c>
    </row>
    <row r="2310" spans="1:8" x14ac:dyDescent="0.2">
      <c r="A2310" s="177" t="s">
        <v>217</v>
      </c>
      <c r="B2310" s="177" t="s">
        <v>1611</v>
      </c>
      <c r="C2310" s="177" t="s">
        <v>260</v>
      </c>
      <c r="D2310" s="177">
        <v>2</v>
      </c>
      <c r="E2310" s="177">
        <v>5</v>
      </c>
      <c r="F2310" s="177" t="s">
        <v>135</v>
      </c>
      <c r="G2310" s="177" t="s">
        <v>142</v>
      </c>
      <c r="H2310" s="177" t="s">
        <v>142</v>
      </c>
    </row>
    <row r="2311" spans="1:8" x14ac:dyDescent="0.2">
      <c r="A2311" s="177" t="s">
        <v>217</v>
      </c>
      <c r="B2311" s="177" t="s">
        <v>1611</v>
      </c>
      <c r="C2311" s="177" t="s">
        <v>650</v>
      </c>
      <c r="D2311" s="177">
        <v>2</v>
      </c>
      <c r="E2311" s="177">
        <v>6</v>
      </c>
      <c r="F2311" s="177" t="s">
        <v>135</v>
      </c>
      <c r="G2311" s="177" t="s">
        <v>142</v>
      </c>
      <c r="H2311" s="177" t="s">
        <v>142</v>
      </c>
    </row>
    <row r="2312" spans="1:8" x14ac:dyDescent="0.2">
      <c r="A2312" s="177" t="s">
        <v>217</v>
      </c>
      <c r="B2312" s="177" t="s">
        <v>1611</v>
      </c>
      <c r="C2312" s="177" t="s">
        <v>1643</v>
      </c>
      <c r="D2312" s="177">
        <v>1</v>
      </c>
      <c r="E2312" s="177">
        <v>5</v>
      </c>
      <c r="F2312" s="177" t="s">
        <v>135</v>
      </c>
      <c r="G2312" s="177" t="s">
        <v>142</v>
      </c>
      <c r="H2312" s="177" t="s">
        <v>142</v>
      </c>
    </row>
    <row r="2313" spans="1:8" x14ac:dyDescent="0.2">
      <c r="A2313" s="177" t="s">
        <v>217</v>
      </c>
      <c r="B2313" s="177" t="s">
        <v>1611</v>
      </c>
      <c r="C2313" s="177" t="s">
        <v>1417</v>
      </c>
      <c r="D2313" s="177">
        <v>1</v>
      </c>
      <c r="E2313" s="177">
        <v>5</v>
      </c>
      <c r="F2313" s="177" t="s">
        <v>135</v>
      </c>
      <c r="G2313" s="177" t="s">
        <v>142</v>
      </c>
      <c r="H2313" s="177" t="s">
        <v>142</v>
      </c>
    </row>
    <row r="2314" spans="1:8" x14ac:dyDescent="0.2">
      <c r="A2314" s="177" t="s">
        <v>217</v>
      </c>
      <c r="B2314" s="177" t="s">
        <v>1611</v>
      </c>
      <c r="C2314" s="177" t="s">
        <v>1021</v>
      </c>
      <c r="D2314" s="177">
        <v>1</v>
      </c>
      <c r="E2314" s="177">
        <v>4</v>
      </c>
      <c r="F2314" s="177" t="s">
        <v>135</v>
      </c>
      <c r="G2314" s="177" t="s">
        <v>142</v>
      </c>
      <c r="H2314" s="177" t="s">
        <v>142</v>
      </c>
    </row>
    <row r="2315" spans="1:8" x14ac:dyDescent="0.2">
      <c r="A2315" s="177" t="s">
        <v>249</v>
      </c>
      <c r="B2315" s="177"/>
      <c r="C2315" s="177" t="s">
        <v>1644</v>
      </c>
      <c r="D2315" s="177">
        <v>2</v>
      </c>
      <c r="E2315" s="177">
        <v>1</v>
      </c>
      <c r="F2315" s="177" t="s">
        <v>135</v>
      </c>
      <c r="G2315" s="177" t="s">
        <v>141</v>
      </c>
      <c r="H2315" s="177" t="s">
        <v>137</v>
      </c>
    </row>
    <row r="2316" spans="1:8" x14ac:dyDescent="0.2">
      <c r="A2316" s="177" t="s">
        <v>249</v>
      </c>
      <c r="B2316" s="177"/>
      <c r="C2316" s="177" t="s">
        <v>1645</v>
      </c>
      <c r="D2316" s="177">
        <v>2</v>
      </c>
      <c r="E2316" s="177">
        <v>1</v>
      </c>
      <c r="F2316" s="177" t="s">
        <v>135</v>
      </c>
      <c r="G2316" s="177" t="s">
        <v>141</v>
      </c>
      <c r="H2316" s="177" t="s">
        <v>137</v>
      </c>
    </row>
    <row r="2317" spans="1:8" x14ac:dyDescent="0.2">
      <c r="A2317" s="177" t="s">
        <v>249</v>
      </c>
      <c r="B2317" s="177"/>
      <c r="C2317" s="177" t="s">
        <v>1646</v>
      </c>
      <c r="D2317" s="177">
        <v>2</v>
      </c>
      <c r="E2317" s="177">
        <v>1</v>
      </c>
      <c r="F2317" s="177" t="s">
        <v>135</v>
      </c>
      <c r="G2317" s="177" t="s">
        <v>141</v>
      </c>
      <c r="H2317" s="177" t="s">
        <v>137</v>
      </c>
    </row>
    <row r="2318" spans="1:8" x14ac:dyDescent="0.2">
      <c r="A2318" s="177" t="s">
        <v>249</v>
      </c>
      <c r="B2318" s="177"/>
      <c r="C2318" s="177" t="s">
        <v>1647</v>
      </c>
      <c r="D2318" s="177">
        <v>2</v>
      </c>
      <c r="E2318" s="177">
        <v>1</v>
      </c>
      <c r="F2318" s="177" t="s">
        <v>135</v>
      </c>
      <c r="G2318" s="177" t="s">
        <v>141</v>
      </c>
      <c r="H2318" s="177" t="s">
        <v>137</v>
      </c>
    </row>
    <row r="2319" spans="1:8" x14ac:dyDescent="0.2">
      <c r="A2319" s="177" t="s">
        <v>249</v>
      </c>
      <c r="B2319" s="177"/>
      <c r="C2319" s="177" t="s">
        <v>1648</v>
      </c>
      <c r="D2319" s="177">
        <v>2</v>
      </c>
      <c r="E2319" s="177">
        <v>1</v>
      </c>
      <c r="F2319" s="177" t="s">
        <v>135</v>
      </c>
      <c r="G2319" s="177" t="s">
        <v>141</v>
      </c>
      <c r="H2319" s="177" t="s">
        <v>137</v>
      </c>
    </row>
    <row r="2320" spans="1:8" x14ac:dyDescent="0.2">
      <c r="A2320" s="177" t="s">
        <v>249</v>
      </c>
      <c r="B2320" s="177"/>
      <c r="C2320" s="177" t="s">
        <v>1649</v>
      </c>
      <c r="D2320" s="177">
        <v>2</v>
      </c>
      <c r="E2320" s="177">
        <v>1</v>
      </c>
      <c r="F2320" s="177" t="s">
        <v>135</v>
      </c>
      <c r="G2320" s="177" t="s">
        <v>141</v>
      </c>
      <c r="H2320" s="177" t="s">
        <v>137</v>
      </c>
    </row>
    <row r="2321" spans="1:8" x14ac:dyDescent="0.2">
      <c r="A2321" s="177" t="s">
        <v>249</v>
      </c>
      <c r="B2321" s="177"/>
      <c r="C2321" s="177" t="s">
        <v>1650</v>
      </c>
      <c r="D2321" s="177">
        <v>2</v>
      </c>
      <c r="E2321" s="177">
        <v>1</v>
      </c>
      <c r="F2321" s="177" t="s">
        <v>135</v>
      </c>
      <c r="G2321" s="177" t="s">
        <v>141</v>
      </c>
      <c r="H2321" s="177" t="s">
        <v>137</v>
      </c>
    </row>
    <row r="2322" spans="1:8" x14ac:dyDescent="0.2">
      <c r="A2322" s="177" t="s">
        <v>249</v>
      </c>
      <c r="B2322" s="177"/>
      <c r="C2322" s="177" t="s">
        <v>1651</v>
      </c>
      <c r="D2322" s="177">
        <v>2</v>
      </c>
      <c r="E2322" s="177">
        <v>1</v>
      </c>
      <c r="F2322" s="177" t="s">
        <v>135</v>
      </c>
      <c r="G2322" s="177" t="s">
        <v>141</v>
      </c>
      <c r="H2322" s="177" t="s">
        <v>137</v>
      </c>
    </row>
    <row r="2323" spans="1:8" x14ac:dyDescent="0.2">
      <c r="A2323" s="177" t="s">
        <v>249</v>
      </c>
      <c r="B2323" s="177"/>
      <c r="C2323" s="177" t="s">
        <v>1652</v>
      </c>
      <c r="D2323" s="177">
        <v>2</v>
      </c>
      <c r="E2323" s="177">
        <v>1</v>
      </c>
      <c r="F2323" s="177" t="s">
        <v>135</v>
      </c>
      <c r="G2323" s="177" t="s">
        <v>141</v>
      </c>
      <c r="H2323" s="177" t="s">
        <v>137</v>
      </c>
    </row>
    <row r="2324" spans="1:8" x14ac:dyDescent="0.2">
      <c r="A2324" s="177" t="s">
        <v>249</v>
      </c>
      <c r="B2324" s="177"/>
      <c r="C2324" s="177" t="s">
        <v>1653</v>
      </c>
      <c r="D2324" s="177">
        <v>2</v>
      </c>
      <c r="E2324" s="177">
        <v>1</v>
      </c>
      <c r="F2324" s="177" t="s">
        <v>135</v>
      </c>
      <c r="G2324" s="177" t="s">
        <v>141</v>
      </c>
      <c r="H2324" s="177" t="s">
        <v>137</v>
      </c>
    </row>
    <row r="2325" spans="1:8" x14ac:dyDescent="0.2">
      <c r="A2325" s="177" t="s">
        <v>249</v>
      </c>
      <c r="B2325" s="177"/>
      <c r="C2325" s="177" t="s">
        <v>1654</v>
      </c>
      <c r="D2325" s="177">
        <v>2</v>
      </c>
      <c r="E2325" s="177">
        <v>1</v>
      </c>
      <c r="F2325" s="177" t="s">
        <v>135</v>
      </c>
      <c r="G2325" s="177" t="s">
        <v>141</v>
      </c>
      <c r="H2325" s="177" t="s">
        <v>137</v>
      </c>
    </row>
    <row r="2326" spans="1:8" x14ac:dyDescent="0.2">
      <c r="A2326" s="177" t="s">
        <v>249</v>
      </c>
      <c r="B2326" s="177"/>
      <c r="C2326" s="177" t="s">
        <v>1655</v>
      </c>
      <c r="D2326" s="177">
        <v>2</v>
      </c>
      <c r="E2326" s="177">
        <v>1</v>
      </c>
      <c r="F2326" s="177" t="s">
        <v>135</v>
      </c>
      <c r="G2326" s="177" t="s">
        <v>141</v>
      </c>
      <c r="H2326" s="177" t="s">
        <v>137</v>
      </c>
    </row>
    <row r="2327" spans="1:8" x14ac:dyDescent="0.2">
      <c r="A2327" s="177" t="s">
        <v>249</v>
      </c>
      <c r="B2327" s="177"/>
      <c r="C2327" s="177" t="s">
        <v>1656</v>
      </c>
      <c r="D2327" s="177">
        <v>2</v>
      </c>
      <c r="E2327" s="177">
        <v>1</v>
      </c>
      <c r="F2327" s="177" t="s">
        <v>135</v>
      </c>
      <c r="G2327" s="177" t="s">
        <v>141</v>
      </c>
      <c r="H2327" s="177" t="s">
        <v>137</v>
      </c>
    </row>
    <row r="2328" spans="1:8" x14ac:dyDescent="0.2">
      <c r="A2328" s="177" t="s">
        <v>249</v>
      </c>
      <c r="B2328" s="177"/>
      <c r="C2328" s="177" t="s">
        <v>1657</v>
      </c>
      <c r="D2328" s="177">
        <v>2</v>
      </c>
      <c r="E2328" s="177">
        <v>1</v>
      </c>
      <c r="F2328" s="177" t="s">
        <v>135</v>
      </c>
      <c r="G2328" s="177" t="s">
        <v>141</v>
      </c>
      <c r="H2328" s="177" t="s">
        <v>137</v>
      </c>
    </row>
    <row r="2329" spans="1:8" x14ac:dyDescent="0.2">
      <c r="A2329" s="177" t="s">
        <v>249</v>
      </c>
      <c r="B2329" s="177"/>
      <c r="C2329" s="177" t="s">
        <v>1658</v>
      </c>
      <c r="D2329" s="177">
        <v>2</v>
      </c>
      <c r="E2329" s="177">
        <v>1</v>
      </c>
      <c r="F2329" s="177" t="s">
        <v>135</v>
      </c>
      <c r="G2329" s="177" t="s">
        <v>141</v>
      </c>
      <c r="H2329" s="177" t="s">
        <v>137</v>
      </c>
    </row>
    <row r="2330" spans="1:8" x14ac:dyDescent="0.2">
      <c r="A2330" s="177" t="s">
        <v>249</v>
      </c>
      <c r="B2330" s="177"/>
      <c r="C2330" s="177" t="s">
        <v>1659</v>
      </c>
      <c r="D2330" s="177">
        <v>2</v>
      </c>
      <c r="E2330" s="177">
        <v>1</v>
      </c>
      <c r="F2330" s="177" t="s">
        <v>135</v>
      </c>
      <c r="G2330" s="177" t="s">
        <v>141</v>
      </c>
      <c r="H2330" s="177" t="s">
        <v>137</v>
      </c>
    </row>
    <row r="2331" spans="1:8" x14ac:dyDescent="0.2">
      <c r="A2331" s="177" t="s">
        <v>249</v>
      </c>
      <c r="B2331" s="177"/>
      <c r="C2331" s="177" t="s">
        <v>1660</v>
      </c>
      <c r="D2331" s="177">
        <v>2</v>
      </c>
      <c r="E2331" s="177">
        <v>1</v>
      </c>
      <c r="F2331" s="177" t="s">
        <v>135</v>
      </c>
      <c r="G2331" s="177" t="s">
        <v>141</v>
      </c>
      <c r="H2331" s="177" t="s">
        <v>137</v>
      </c>
    </row>
    <row r="2332" spans="1:8" x14ac:dyDescent="0.2">
      <c r="A2332" s="177" t="s">
        <v>249</v>
      </c>
      <c r="B2332" s="177"/>
      <c r="C2332" s="177" t="s">
        <v>1661</v>
      </c>
      <c r="D2332" s="177">
        <v>2</v>
      </c>
      <c r="E2332" s="177">
        <v>1</v>
      </c>
      <c r="F2332" s="177" t="s">
        <v>135</v>
      </c>
      <c r="G2332" s="177" t="s">
        <v>141</v>
      </c>
      <c r="H2332" s="177" t="s">
        <v>137</v>
      </c>
    </row>
    <row r="2333" spans="1:8" x14ac:dyDescent="0.2">
      <c r="A2333" s="177" t="s">
        <v>249</v>
      </c>
      <c r="B2333" s="177"/>
      <c r="C2333" s="177" t="s">
        <v>1662</v>
      </c>
      <c r="D2333" s="177">
        <v>2</v>
      </c>
      <c r="E2333" s="177">
        <v>1</v>
      </c>
      <c r="F2333" s="177" t="s">
        <v>135</v>
      </c>
      <c r="G2333" s="177" t="s">
        <v>141</v>
      </c>
      <c r="H2333" s="177" t="s">
        <v>137</v>
      </c>
    </row>
    <row r="2334" spans="1:8" x14ac:dyDescent="0.2">
      <c r="A2334" s="177" t="s">
        <v>249</v>
      </c>
      <c r="B2334" s="177"/>
      <c r="C2334" s="177" t="s">
        <v>1663</v>
      </c>
      <c r="D2334" s="177">
        <v>2</v>
      </c>
      <c r="E2334" s="177">
        <v>1</v>
      </c>
      <c r="F2334" s="177" t="s">
        <v>135</v>
      </c>
      <c r="G2334" s="177" t="s">
        <v>141</v>
      </c>
      <c r="H2334" s="177" t="s">
        <v>137</v>
      </c>
    </row>
    <row r="2335" spans="1:8" x14ac:dyDescent="0.2">
      <c r="A2335" s="177" t="s">
        <v>249</v>
      </c>
      <c r="B2335" s="177"/>
      <c r="C2335" s="177" t="s">
        <v>1664</v>
      </c>
      <c r="D2335" s="177">
        <v>2</v>
      </c>
      <c r="E2335" s="177">
        <v>1</v>
      </c>
      <c r="F2335" s="177" t="s">
        <v>135</v>
      </c>
      <c r="G2335" s="177" t="s">
        <v>141</v>
      </c>
      <c r="H2335" s="177" t="s">
        <v>137</v>
      </c>
    </row>
    <row r="2336" spans="1:8" x14ac:dyDescent="0.2">
      <c r="A2336" s="177" t="s">
        <v>249</v>
      </c>
      <c r="B2336" s="177"/>
      <c r="C2336" s="177" t="s">
        <v>1665</v>
      </c>
      <c r="D2336" s="177">
        <v>2</v>
      </c>
      <c r="E2336" s="177">
        <v>1</v>
      </c>
      <c r="F2336" s="177" t="s">
        <v>135</v>
      </c>
      <c r="G2336" s="177" t="s">
        <v>141</v>
      </c>
      <c r="H2336" s="177" t="s">
        <v>137</v>
      </c>
    </row>
    <row r="2337" spans="1:8" x14ac:dyDescent="0.2">
      <c r="A2337" s="177" t="s">
        <v>249</v>
      </c>
      <c r="B2337" s="177"/>
      <c r="C2337" s="177" t="s">
        <v>1666</v>
      </c>
      <c r="D2337" s="177">
        <v>2</v>
      </c>
      <c r="E2337" s="177">
        <v>1</v>
      </c>
      <c r="F2337" s="177" t="s">
        <v>135</v>
      </c>
      <c r="G2337" s="177" t="s">
        <v>141</v>
      </c>
      <c r="H2337" s="177" t="s">
        <v>137</v>
      </c>
    </row>
    <row r="2338" spans="1:8" x14ac:dyDescent="0.2">
      <c r="A2338" s="177" t="s">
        <v>249</v>
      </c>
      <c r="B2338" s="177"/>
      <c r="C2338" s="177" t="s">
        <v>1667</v>
      </c>
      <c r="D2338" s="177">
        <v>2</v>
      </c>
      <c r="E2338" s="177">
        <v>1</v>
      </c>
      <c r="F2338" s="177" t="s">
        <v>135</v>
      </c>
      <c r="G2338" s="177" t="s">
        <v>141</v>
      </c>
      <c r="H2338" s="177" t="s">
        <v>137</v>
      </c>
    </row>
    <row r="2339" spans="1:8" x14ac:dyDescent="0.2">
      <c r="A2339" s="177" t="s">
        <v>249</v>
      </c>
      <c r="B2339" s="177"/>
      <c r="C2339" s="177" t="s">
        <v>1668</v>
      </c>
      <c r="D2339" s="177">
        <v>2</v>
      </c>
      <c r="E2339" s="177">
        <v>1</v>
      </c>
      <c r="F2339" s="177" t="s">
        <v>135</v>
      </c>
      <c r="G2339" s="177" t="s">
        <v>141</v>
      </c>
      <c r="H2339" s="177" t="s">
        <v>137</v>
      </c>
    </row>
    <row r="2340" spans="1:8" x14ac:dyDescent="0.2">
      <c r="A2340" s="177" t="s">
        <v>249</v>
      </c>
      <c r="B2340" s="177"/>
      <c r="C2340" s="177" t="s">
        <v>1669</v>
      </c>
      <c r="D2340" s="177">
        <v>2</v>
      </c>
      <c r="E2340" s="177">
        <v>1</v>
      </c>
      <c r="F2340" s="177" t="s">
        <v>135</v>
      </c>
      <c r="G2340" s="177" t="s">
        <v>141</v>
      </c>
      <c r="H2340" s="177" t="s">
        <v>137</v>
      </c>
    </row>
    <row r="2341" spans="1:8" x14ac:dyDescent="0.2">
      <c r="A2341" s="177" t="s">
        <v>249</v>
      </c>
      <c r="B2341" s="177"/>
      <c r="C2341" s="177" t="s">
        <v>1670</v>
      </c>
      <c r="D2341" s="177">
        <v>2</v>
      </c>
      <c r="E2341" s="177">
        <v>1</v>
      </c>
      <c r="F2341" s="177" t="s">
        <v>135</v>
      </c>
      <c r="G2341" s="177" t="s">
        <v>141</v>
      </c>
      <c r="H2341" s="177" t="s">
        <v>137</v>
      </c>
    </row>
    <row r="2342" spans="1:8" x14ac:dyDescent="0.2">
      <c r="A2342" s="177" t="s">
        <v>249</v>
      </c>
      <c r="B2342" s="177"/>
      <c r="C2342" s="177" t="s">
        <v>159</v>
      </c>
      <c r="D2342" s="177">
        <v>2</v>
      </c>
      <c r="E2342" s="177">
        <v>1</v>
      </c>
      <c r="F2342" s="177" t="s">
        <v>135</v>
      </c>
      <c r="G2342" s="177" t="s">
        <v>141</v>
      </c>
      <c r="H2342" s="177" t="s">
        <v>137</v>
      </c>
    </row>
    <row r="2343" spans="1:8" x14ac:dyDescent="0.2">
      <c r="A2343" s="177" t="s">
        <v>249</v>
      </c>
      <c r="B2343" s="177"/>
      <c r="C2343" s="177" t="s">
        <v>1671</v>
      </c>
      <c r="D2343" s="177">
        <v>2</v>
      </c>
      <c r="E2343" s="177">
        <v>1</v>
      </c>
      <c r="F2343" s="177" t="s">
        <v>135</v>
      </c>
      <c r="G2343" s="177" t="s">
        <v>141</v>
      </c>
      <c r="H2343" s="177" t="s">
        <v>137</v>
      </c>
    </row>
    <row r="2344" spans="1:8" x14ac:dyDescent="0.2">
      <c r="A2344" s="177" t="s">
        <v>249</v>
      </c>
      <c r="B2344" s="177"/>
      <c r="C2344" s="177" t="s">
        <v>1672</v>
      </c>
      <c r="D2344" s="177">
        <v>2</v>
      </c>
      <c r="E2344" s="177">
        <v>1</v>
      </c>
      <c r="F2344" s="177" t="s">
        <v>135</v>
      </c>
      <c r="G2344" s="177" t="s">
        <v>141</v>
      </c>
      <c r="H2344" s="177" t="s">
        <v>137</v>
      </c>
    </row>
    <row r="2345" spans="1:8" x14ac:dyDescent="0.2">
      <c r="A2345" s="177" t="s">
        <v>249</v>
      </c>
      <c r="B2345" s="177"/>
      <c r="C2345" s="177" t="s">
        <v>1673</v>
      </c>
      <c r="D2345" s="177">
        <v>2</v>
      </c>
      <c r="E2345" s="177">
        <v>1</v>
      </c>
      <c r="F2345" s="177" t="s">
        <v>135</v>
      </c>
      <c r="G2345" s="177" t="s">
        <v>141</v>
      </c>
      <c r="H2345" s="177" t="s">
        <v>137</v>
      </c>
    </row>
    <row r="2346" spans="1:8" x14ac:dyDescent="0.2">
      <c r="A2346" s="177" t="s">
        <v>249</v>
      </c>
      <c r="B2346" s="177"/>
      <c r="C2346" s="177" t="s">
        <v>1674</v>
      </c>
      <c r="D2346" s="177">
        <v>2</v>
      </c>
      <c r="E2346" s="177">
        <v>1</v>
      </c>
      <c r="F2346" s="177" t="s">
        <v>135</v>
      </c>
      <c r="G2346" s="177" t="s">
        <v>141</v>
      </c>
      <c r="H2346" s="177" t="s">
        <v>137</v>
      </c>
    </row>
    <row r="2347" spans="1:8" x14ac:dyDescent="0.2">
      <c r="A2347" s="177" t="s">
        <v>249</v>
      </c>
      <c r="B2347" s="177"/>
      <c r="C2347" s="177" t="s">
        <v>1675</v>
      </c>
      <c r="D2347" s="177">
        <v>2</v>
      </c>
      <c r="E2347" s="177">
        <v>1</v>
      </c>
      <c r="F2347" s="177" t="s">
        <v>135</v>
      </c>
      <c r="G2347" s="177" t="s">
        <v>141</v>
      </c>
      <c r="H2347" s="177" t="s">
        <v>137</v>
      </c>
    </row>
    <row r="2348" spans="1:8" x14ac:dyDescent="0.2">
      <c r="A2348" s="177" t="s">
        <v>249</v>
      </c>
      <c r="B2348" s="177"/>
      <c r="C2348" s="177" t="s">
        <v>1676</v>
      </c>
      <c r="D2348" s="177">
        <v>2</v>
      </c>
      <c r="E2348" s="177">
        <v>1</v>
      </c>
      <c r="F2348" s="177" t="s">
        <v>135</v>
      </c>
      <c r="G2348" s="177" t="s">
        <v>141</v>
      </c>
      <c r="H2348" s="177" t="s">
        <v>137</v>
      </c>
    </row>
    <row r="2349" spans="1:8" x14ac:dyDescent="0.2">
      <c r="A2349" s="177" t="s">
        <v>249</v>
      </c>
      <c r="B2349" s="177"/>
      <c r="C2349" s="177" t="s">
        <v>1677</v>
      </c>
      <c r="D2349" s="177">
        <v>2</v>
      </c>
      <c r="E2349" s="177">
        <v>1</v>
      </c>
      <c r="F2349" s="177" t="s">
        <v>135</v>
      </c>
      <c r="G2349" s="177" t="s">
        <v>141</v>
      </c>
      <c r="H2349" s="177" t="s">
        <v>137</v>
      </c>
    </row>
    <row r="2350" spans="1:8" x14ac:dyDescent="0.2">
      <c r="A2350" s="177" t="s">
        <v>249</v>
      </c>
      <c r="B2350" s="177"/>
      <c r="C2350" s="177" t="s">
        <v>1678</v>
      </c>
      <c r="D2350" s="177">
        <v>2</v>
      </c>
      <c r="E2350" s="177">
        <v>1</v>
      </c>
      <c r="F2350" s="177" t="s">
        <v>135</v>
      </c>
      <c r="G2350" s="177" t="s">
        <v>141</v>
      </c>
      <c r="H2350" s="177" t="s">
        <v>137</v>
      </c>
    </row>
    <row r="2351" spans="1:8" x14ac:dyDescent="0.2">
      <c r="A2351" s="177" t="s">
        <v>249</v>
      </c>
      <c r="B2351" s="177"/>
      <c r="C2351" s="177" t="s">
        <v>1679</v>
      </c>
      <c r="D2351" s="177">
        <v>2</v>
      </c>
      <c r="E2351" s="177">
        <v>1</v>
      </c>
      <c r="F2351" s="177" t="s">
        <v>135</v>
      </c>
      <c r="G2351" s="177" t="s">
        <v>141</v>
      </c>
      <c r="H2351" s="177" t="s">
        <v>137</v>
      </c>
    </row>
    <row r="2352" spans="1:8" x14ac:dyDescent="0.2">
      <c r="A2352" s="177" t="s">
        <v>249</v>
      </c>
      <c r="B2352" s="177"/>
      <c r="C2352" s="177" t="s">
        <v>1680</v>
      </c>
      <c r="D2352" s="177">
        <v>2</v>
      </c>
      <c r="E2352" s="177">
        <v>1</v>
      </c>
      <c r="F2352" s="177" t="s">
        <v>135</v>
      </c>
      <c r="G2352" s="177" t="s">
        <v>141</v>
      </c>
      <c r="H2352" s="177" t="s">
        <v>137</v>
      </c>
    </row>
    <row r="2353" spans="1:8" x14ac:dyDescent="0.2">
      <c r="A2353" s="177" t="s">
        <v>249</v>
      </c>
      <c r="B2353" s="177"/>
      <c r="C2353" s="177" t="s">
        <v>1681</v>
      </c>
      <c r="D2353" s="177">
        <v>2</v>
      </c>
      <c r="E2353" s="177">
        <v>1</v>
      </c>
      <c r="F2353" s="177" t="s">
        <v>135</v>
      </c>
      <c r="G2353" s="177" t="s">
        <v>141</v>
      </c>
      <c r="H2353" s="177" t="s">
        <v>137</v>
      </c>
    </row>
    <row r="2354" spans="1:8" x14ac:dyDescent="0.2">
      <c r="A2354" s="177" t="s">
        <v>249</v>
      </c>
      <c r="B2354" s="177"/>
      <c r="C2354" s="177" t="s">
        <v>1682</v>
      </c>
      <c r="D2354" s="177">
        <v>2</v>
      </c>
      <c r="E2354" s="177">
        <v>1</v>
      </c>
      <c r="F2354" s="177" t="s">
        <v>135</v>
      </c>
      <c r="G2354" s="177" t="s">
        <v>141</v>
      </c>
      <c r="H2354" s="177" t="s">
        <v>137</v>
      </c>
    </row>
    <row r="2355" spans="1:8" x14ac:dyDescent="0.2">
      <c r="A2355" s="177" t="s">
        <v>249</v>
      </c>
      <c r="B2355" s="177"/>
      <c r="C2355" s="177" t="s">
        <v>1683</v>
      </c>
      <c r="D2355" s="177">
        <v>2</v>
      </c>
      <c r="E2355" s="177">
        <v>1</v>
      </c>
      <c r="F2355" s="177" t="s">
        <v>135</v>
      </c>
      <c r="G2355" s="177" t="s">
        <v>141</v>
      </c>
      <c r="H2355" s="177" t="s">
        <v>137</v>
      </c>
    </row>
    <row r="2356" spans="1:8" x14ac:dyDescent="0.2">
      <c r="A2356" s="177" t="s">
        <v>249</v>
      </c>
      <c r="B2356" s="177"/>
      <c r="C2356" s="177" t="s">
        <v>1684</v>
      </c>
      <c r="D2356" s="177">
        <v>2</v>
      </c>
      <c r="E2356" s="177">
        <v>1</v>
      </c>
      <c r="F2356" s="177" t="s">
        <v>135</v>
      </c>
      <c r="G2356" s="177" t="s">
        <v>141</v>
      </c>
      <c r="H2356" s="177" t="s">
        <v>137</v>
      </c>
    </row>
    <row r="2357" spans="1:8" x14ac:dyDescent="0.2">
      <c r="A2357" s="177" t="s">
        <v>249</v>
      </c>
      <c r="B2357" s="177"/>
      <c r="C2357" s="177" t="s">
        <v>1685</v>
      </c>
      <c r="D2357" s="177">
        <v>2</v>
      </c>
      <c r="E2357" s="177">
        <v>1</v>
      </c>
      <c r="F2357" s="177" t="s">
        <v>135</v>
      </c>
      <c r="G2357" s="177" t="s">
        <v>141</v>
      </c>
      <c r="H2357" s="177" t="s">
        <v>137</v>
      </c>
    </row>
    <row r="2358" spans="1:8" x14ac:dyDescent="0.2">
      <c r="A2358" s="177" t="s">
        <v>249</v>
      </c>
      <c r="B2358" s="177"/>
      <c r="C2358" s="177" t="s">
        <v>1686</v>
      </c>
      <c r="D2358" s="177">
        <v>2</v>
      </c>
      <c r="E2358" s="177">
        <v>1</v>
      </c>
      <c r="F2358" s="177" t="s">
        <v>135</v>
      </c>
      <c r="G2358" s="177" t="s">
        <v>141</v>
      </c>
      <c r="H2358" s="177" t="s">
        <v>137</v>
      </c>
    </row>
    <row r="2359" spans="1:8" x14ac:dyDescent="0.2">
      <c r="A2359" s="177" t="s">
        <v>249</v>
      </c>
      <c r="B2359" s="177"/>
      <c r="C2359" s="177" t="s">
        <v>1687</v>
      </c>
      <c r="D2359" s="177">
        <v>2</v>
      </c>
      <c r="E2359" s="177">
        <v>1</v>
      </c>
      <c r="F2359" s="177" t="s">
        <v>135</v>
      </c>
      <c r="G2359" s="177" t="s">
        <v>141</v>
      </c>
      <c r="H2359" s="177" t="s">
        <v>137</v>
      </c>
    </row>
    <row r="2360" spans="1:8" x14ac:dyDescent="0.2">
      <c r="A2360" s="177" t="s">
        <v>249</v>
      </c>
      <c r="B2360" s="177"/>
      <c r="C2360" s="177" t="s">
        <v>1688</v>
      </c>
      <c r="D2360" s="177">
        <v>2</v>
      </c>
      <c r="E2360" s="177">
        <v>1</v>
      </c>
      <c r="F2360" s="177" t="s">
        <v>135</v>
      </c>
      <c r="G2360" s="177" t="s">
        <v>141</v>
      </c>
      <c r="H2360" s="177" t="s">
        <v>137</v>
      </c>
    </row>
    <row r="2361" spans="1:8" x14ac:dyDescent="0.2">
      <c r="A2361" s="177" t="s">
        <v>249</v>
      </c>
      <c r="B2361" s="177"/>
      <c r="C2361" s="177" t="s">
        <v>1689</v>
      </c>
      <c r="D2361" s="177">
        <v>2</v>
      </c>
      <c r="E2361" s="177">
        <v>1</v>
      </c>
      <c r="F2361" s="177" t="s">
        <v>135</v>
      </c>
      <c r="G2361" s="177" t="s">
        <v>141</v>
      </c>
      <c r="H2361" s="177" t="s">
        <v>137</v>
      </c>
    </row>
    <row r="2362" spans="1:8" x14ac:dyDescent="0.2">
      <c r="A2362" s="177" t="s">
        <v>249</v>
      </c>
      <c r="B2362" s="177"/>
      <c r="C2362" s="177" t="s">
        <v>1690</v>
      </c>
      <c r="D2362" s="177">
        <v>2</v>
      </c>
      <c r="E2362" s="177">
        <v>1</v>
      </c>
      <c r="F2362" s="177" t="s">
        <v>135</v>
      </c>
      <c r="G2362" s="177" t="s">
        <v>141</v>
      </c>
      <c r="H2362" s="177" t="s">
        <v>137</v>
      </c>
    </row>
    <row r="2363" spans="1:8" x14ac:dyDescent="0.2">
      <c r="A2363" s="177" t="s">
        <v>249</v>
      </c>
      <c r="B2363" s="177"/>
      <c r="C2363" s="177" t="s">
        <v>1691</v>
      </c>
      <c r="D2363" s="177">
        <v>2</v>
      </c>
      <c r="E2363" s="177">
        <v>1</v>
      </c>
      <c r="F2363" s="177" t="s">
        <v>135</v>
      </c>
      <c r="G2363" s="177" t="s">
        <v>141</v>
      </c>
      <c r="H2363" s="177" t="s">
        <v>137</v>
      </c>
    </row>
    <row r="2364" spans="1:8" x14ac:dyDescent="0.2">
      <c r="A2364" s="177" t="s">
        <v>249</v>
      </c>
      <c r="B2364" s="177"/>
      <c r="C2364" s="177" t="s">
        <v>1692</v>
      </c>
      <c r="D2364" s="177">
        <v>2</v>
      </c>
      <c r="E2364" s="177">
        <v>1</v>
      </c>
      <c r="F2364" s="177" t="s">
        <v>135</v>
      </c>
      <c r="G2364" s="177" t="s">
        <v>141</v>
      </c>
      <c r="H2364" s="177" t="s">
        <v>137</v>
      </c>
    </row>
    <row r="2365" spans="1:8" x14ac:dyDescent="0.2">
      <c r="A2365" s="177" t="s">
        <v>249</v>
      </c>
      <c r="B2365" s="177"/>
      <c r="C2365" s="177" t="s">
        <v>1693</v>
      </c>
      <c r="D2365" s="177">
        <v>2</v>
      </c>
      <c r="E2365" s="177">
        <v>1</v>
      </c>
      <c r="F2365" s="177" t="s">
        <v>135</v>
      </c>
      <c r="G2365" s="177" t="s">
        <v>141</v>
      </c>
      <c r="H2365" s="177" t="s">
        <v>137</v>
      </c>
    </row>
    <row r="2366" spans="1:8" x14ac:dyDescent="0.2">
      <c r="A2366" s="177" t="s">
        <v>249</v>
      </c>
      <c r="B2366" s="177"/>
      <c r="C2366" s="177" t="s">
        <v>1694</v>
      </c>
      <c r="D2366" s="177">
        <v>2</v>
      </c>
      <c r="E2366" s="177">
        <v>1</v>
      </c>
      <c r="F2366" s="177" t="s">
        <v>135</v>
      </c>
      <c r="G2366" s="177" t="s">
        <v>141</v>
      </c>
      <c r="H2366" s="177" t="s">
        <v>137</v>
      </c>
    </row>
    <row r="2367" spans="1:8" x14ac:dyDescent="0.2">
      <c r="A2367" s="177" t="s">
        <v>249</v>
      </c>
      <c r="B2367" s="177"/>
      <c r="C2367" s="177" t="s">
        <v>1695</v>
      </c>
      <c r="D2367" s="177">
        <v>2</v>
      </c>
      <c r="E2367" s="177">
        <v>1</v>
      </c>
      <c r="F2367" s="177" t="s">
        <v>135</v>
      </c>
      <c r="G2367" s="177" t="s">
        <v>141</v>
      </c>
      <c r="H2367" s="177" t="s">
        <v>137</v>
      </c>
    </row>
    <row r="2368" spans="1:8" x14ac:dyDescent="0.2">
      <c r="A2368" s="177" t="s">
        <v>249</v>
      </c>
      <c r="B2368" s="177"/>
      <c r="C2368" s="177" t="s">
        <v>1696</v>
      </c>
      <c r="D2368" s="177">
        <v>2</v>
      </c>
      <c r="E2368" s="177">
        <v>1</v>
      </c>
      <c r="F2368" s="177" t="s">
        <v>135</v>
      </c>
      <c r="G2368" s="177" t="s">
        <v>141</v>
      </c>
      <c r="H2368" s="177" t="s">
        <v>137</v>
      </c>
    </row>
    <row r="2369" spans="1:8" x14ac:dyDescent="0.2">
      <c r="A2369" s="177" t="s">
        <v>249</v>
      </c>
      <c r="B2369" s="177"/>
      <c r="C2369" s="177" t="s">
        <v>1697</v>
      </c>
      <c r="D2369" s="177">
        <v>2</v>
      </c>
      <c r="E2369" s="177">
        <v>1</v>
      </c>
      <c r="F2369" s="177" t="s">
        <v>135</v>
      </c>
      <c r="G2369" s="177" t="s">
        <v>141</v>
      </c>
      <c r="H2369" s="177" t="s">
        <v>137</v>
      </c>
    </row>
    <row r="2370" spans="1:8" x14ac:dyDescent="0.2">
      <c r="A2370" s="177" t="s">
        <v>249</v>
      </c>
      <c r="B2370" s="177"/>
      <c r="C2370" s="177" t="s">
        <v>1698</v>
      </c>
      <c r="D2370" s="177">
        <v>2</v>
      </c>
      <c r="E2370" s="177">
        <v>1</v>
      </c>
      <c r="F2370" s="177" t="s">
        <v>135</v>
      </c>
      <c r="G2370" s="177" t="s">
        <v>141</v>
      </c>
      <c r="H2370" s="177" t="s">
        <v>137</v>
      </c>
    </row>
    <row r="2371" spans="1:8" x14ac:dyDescent="0.2">
      <c r="A2371" s="177" t="s">
        <v>249</v>
      </c>
      <c r="B2371" s="177"/>
      <c r="C2371" s="177" t="s">
        <v>1699</v>
      </c>
      <c r="D2371" s="177">
        <v>2</v>
      </c>
      <c r="E2371" s="177">
        <v>1</v>
      </c>
      <c r="F2371" s="177" t="s">
        <v>135</v>
      </c>
      <c r="G2371" s="177" t="s">
        <v>141</v>
      </c>
      <c r="H2371" s="177" t="s">
        <v>137</v>
      </c>
    </row>
    <row r="2372" spans="1:8" x14ac:dyDescent="0.2">
      <c r="A2372" s="177" t="s">
        <v>249</v>
      </c>
      <c r="B2372" s="177"/>
      <c r="C2372" s="177" t="s">
        <v>1700</v>
      </c>
      <c r="D2372" s="177">
        <v>2</v>
      </c>
      <c r="E2372" s="177">
        <v>1</v>
      </c>
      <c r="F2372" s="177" t="s">
        <v>135</v>
      </c>
      <c r="G2372" s="177" t="s">
        <v>141</v>
      </c>
      <c r="H2372" s="177" t="s">
        <v>137</v>
      </c>
    </row>
    <row r="2373" spans="1:8" x14ac:dyDescent="0.2">
      <c r="A2373" s="177" t="s">
        <v>249</v>
      </c>
      <c r="B2373" s="177"/>
      <c r="C2373" s="177" t="s">
        <v>1701</v>
      </c>
      <c r="D2373" s="177">
        <v>2</v>
      </c>
      <c r="E2373" s="177">
        <v>1</v>
      </c>
      <c r="F2373" s="177" t="s">
        <v>135</v>
      </c>
      <c r="G2373" s="177" t="s">
        <v>141</v>
      </c>
      <c r="H2373" s="177" t="s">
        <v>137</v>
      </c>
    </row>
    <row r="2374" spans="1:8" x14ac:dyDescent="0.2">
      <c r="A2374" s="177" t="s">
        <v>249</v>
      </c>
      <c r="B2374" s="177"/>
      <c r="C2374" s="177" t="s">
        <v>1702</v>
      </c>
      <c r="D2374" s="177">
        <v>2</v>
      </c>
      <c r="E2374" s="177">
        <v>1</v>
      </c>
      <c r="F2374" s="177" t="s">
        <v>135</v>
      </c>
      <c r="G2374" s="177" t="s">
        <v>141</v>
      </c>
      <c r="H2374" s="177" t="s">
        <v>137</v>
      </c>
    </row>
    <row r="2375" spans="1:8" x14ac:dyDescent="0.2">
      <c r="A2375" s="177" t="s">
        <v>249</v>
      </c>
      <c r="B2375" s="177"/>
      <c r="C2375" s="177" t="s">
        <v>1703</v>
      </c>
      <c r="D2375" s="177">
        <v>2</v>
      </c>
      <c r="E2375" s="177">
        <v>1</v>
      </c>
      <c r="F2375" s="177" t="s">
        <v>135</v>
      </c>
      <c r="G2375" s="177" t="s">
        <v>141</v>
      </c>
      <c r="H2375" s="177" t="s">
        <v>137</v>
      </c>
    </row>
    <row r="2376" spans="1:8" x14ac:dyDescent="0.2">
      <c r="A2376" s="177" t="s">
        <v>249</v>
      </c>
      <c r="B2376" s="177"/>
      <c r="C2376" s="177" t="s">
        <v>1704</v>
      </c>
      <c r="D2376" s="177">
        <v>2</v>
      </c>
      <c r="E2376" s="177">
        <v>1</v>
      </c>
      <c r="F2376" s="177" t="s">
        <v>135</v>
      </c>
      <c r="G2376" s="177" t="s">
        <v>141</v>
      </c>
      <c r="H2376" s="177" t="s">
        <v>137</v>
      </c>
    </row>
    <row r="2377" spans="1:8" x14ac:dyDescent="0.2">
      <c r="A2377" s="177" t="s">
        <v>249</v>
      </c>
      <c r="B2377" s="177"/>
      <c r="C2377" s="177" t="s">
        <v>1705</v>
      </c>
      <c r="D2377" s="177">
        <v>2</v>
      </c>
      <c r="E2377" s="177">
        <v>1</v>
      </c>
      <c r="F2377" s="177" t="s">
        <v>135</v>
      </c>
      <c r="G2377" s="177" t="s">
        <v>141</v>
      </c>
      <c r="H2377" s="177" t="s">
        <v>137</v>
      </c>
    </row>
    <row r="2378" spans="1:8" x14ac:dyDescent="0.2">
      <c r="A2378" s="177" t="s">
        <v>249</v>
      </c>
      <c r="B2378" s="177"/>
      <c r="C2378" s="177" t="s">
        <v>1706</v>
      </c>
      <c r="D2378" s="177">
        <v>2</v>
      </c>
      <c r="E2378" s="177">
        <v>1</v>
      </c>
      <c r="F2378" s="177" t="s">
        <v>135</v>
      </c>
      <c r="G2378" s="177" t="s">
        <v>141</v>
      </c>
      <c r="H2378" s="177" t="s">
        <v>137</v>
      </c>
    </row>
    <row r="2379" spans="1:8" x14ac:dyDescent="0.2">
      <c r="A2379" s="177" t="s">
        <v>249</v>
      </c>
      <c r="B2379" s="177"/>
      <c r="C2379" s="177" t="s">
        <v>1707</v>
      </c>
      <c r="D2379" s="177">
        <v>2</v>
      </c>
      <c r="E2379" s="177">
        <v>1</v>
      </c>
      <c r="F2379" s="177" t="s">
        <v>135</v>
      </c>
      <c r="G2379" s="177" t="s">
        <v>141</v>
      </c>
      <c r="H2379" s="177" t="s">
        <v>137</v>
      </c>
    </row>
    <row r="2380" spans="1:8" x14ac:dyDescent="0.2">
      <c r="A2380" s="177" t="s">
        <v>249</v>
      </c>
      <c r="B2380" s="177"/>
      <c r="C2380" s="177" t="s">
        <v>1708</v>
      </c>
      <c r="D2380" s="177">
        <v>2</v>
      </c>
      <c r="E2380" s="177">
        <v>1</v>
      </c>
      <c r="F2380" s="177" t="s">
        <v>135</v>
      </c>
      <c r="G2380" s="177" t="s">
        <v>141</v>
      </c>
      <c r="H2380" s="177" t="s">
        <v>137</v>
      </c>
    </row>
    <row r="2381" spans="1:8" x14ac:dyDescent="0.2">
      <c r="A2381" s="177" t="s">
        <v>249</v>
      </c>
      <c r="B2381" s="177"/>
      <c r="C2381" s="177" t="s">
        <v>1709</v>
      </c>
      <c r="D2381" s="177">
        <v>2</v>
      </c>
      <c r="E2381" s="177">
        <v>1</v>
      </c>
      <c r="F2381" s="177" t="s">
        <v>135</v>
      </c>
      <c r="G2381" s="177" t="s">
        <v>141</v>
      </c>
      <c r="H2381" s="177" t="s">
        <v>137</v>
      </c>
    </row>
    <row r="2382" spans="1:8" x14ac:dyDescent="0.2">
      <c r="A2382" s="177" t="s">
        <v>249</v>
      </c>
      <c r="B2382" s="177"/>
      <c r="C2382" s="177" t="s">
        <v>1710</v>
      </c>
      <c r="D2382" s="177">
        <v>2</v>
      </c>
      <c r="E2382" s="177">
        <v>1</v>
      </c>
      <c r="F2382" s="177" t="s">
        <v>135</v>
      </c>
      <c r="G2382" s="177" t="s">
        <v>141</v>
      </c>
      <c r="H2382" s="177" t="s">
        <v>137</v>
      </c>
    </row>
    <row r="2383" spans="1:8" x14ac:dyDescent="0.2">
      <c r="A2383" s="177" t="s">
        <v>249</v>
      </c>
      <c r="B2383" s="177"/>
      <c r="C2383" s="177" t="s">
        <v>1711</v>
      </c>
      <c r="D2383" s="177">
        <v>2</v>
      </c>
      <c r="E2383" s="177">
        <v>1</v>
      </c>
      <c r="F2383" s="177" t="s">
        <v>135</v>
      </c>
      <c r="G2383" s="177" t="s">
        <v>141</v>
      </c>
      <c r="H2383" s="177" t="s">
        <v>137</v>
      </c>
    </row>
    <row r="2384" spans="1:8" x14ac:dyDescent="0.2">
      <c r="A2384" s="177" t="s">
        <v>249</v>
      </c>
      <c r="B2384" s="177"/>
      <c r="C2384" s="177" t="s">
        <v>1712</v>
      </c>
      <c r="D2384" s="177">
        <v>2</v>
      </c>
      <c r="E2384" s="177">
        <v>1</v>
      </c>
      <c r="F2384" s="177" t="s">
        <v>135</v>
      </c>
      <c r="G2384" s="177" t="s">
        <v>141</v>
      </c>
      <c r="H2384" s="177" t="s">
        <v>137</v>
      </c>
    </row>
    <row r="2385" spans="1:8" x14ac:dyDescent="0.2">
      <c r="A2385" s="177" t="s">
        <v>249</v>
      </c>
      <c r="B2385" s="177"/>
      <c r="C2385" s="177" t="s">
        <v>1713</v>
      </c>
      <c r="D2385" s="177">
        <v>2</v>
      </c>
      <c r="E2385" s="177">
        <v>1</v>
      </c>
      <c r="F2385" s="177" t="s">
        <v>135</v>
      </c>
      <c r="G2385" s="177" t="s">
        <v>141</v>
      </c>
      <c r="H2385" s="177" t="s">
        <v>137</v>
      </c>
    </row>
    <row r="2386" spans="1:8" x14ac:dyDescent="0.2">
      <c r="A2386" s="177" t="s">
        <v>249</v>
      </c>
      <c r="B2386" s="177"/>
      <c r="C2386" s="177" t="s">
        <v>1714</v>
      </c>
      <c r="D2386" s="177">
        <v>2</v>
      </c>
      <c r="E2386" s="177">
        <v>1</v>
      </c>
      <c r="F2386" s="177" t="s">
        <v>135</v>
      </c>
      <c r="G2386" s="177" t="s">
        <v>141</v>
      </c>
      <c r="H2386" s="177" t="s">
        <v>137</v>
      </c>
    </row>
    <row r="2387" spans="1:8" x14ac:dyDescent="0.2">
      <c r="A2387" s="177" t="s">
        <v>249</v>
      </c>
      <c r="B2387" s="177"/>
      <c r="C2387" s="177" t="s">
        <v>1715</v>
      </c>
      <c r="D2387" s="177">
        <v>2</v>
      </c>
      <c r="E2387" s="177">
        <v>1</v>
      </c>
      <c r="F2387" s="177" t="s">
        <v>135</v>
      </c>
      <c r="G2387" s="177" t="s">
        <v>141</v>
      </c>
      <c r="H2387" s="177" t="s">
        <v>137</v>
      </c>
    </row>
    <row r="2388" spans="1:8" x14ac:dyDescent="0.2">
      <c r="A2388" s="177" t="s">
        <v>249</v>
      </c>
      <c r="B2388" s="177"/>
      <c r="C2388" s="177" t="s">
        <v>1716</v>
      </c>
      <c r="D2388" s="177">
        <v>2</v>
      </c>
      <c r="E2388" s="177">
        <v>1</v>
      </c>
      <c r="F2388" s="177" t="s">
        <v>135</v>
      </c>
      <c r="G2388" s="177" t="s">
        <v>141</v>
      </c>
      <c r="H2388" s="177" t="s">
        <v>137</v>
      </c>
    </row>
    <row r="2389" spans="1:8" x14ac:dyDescent="0.2">
      <c r="A2389" s="177" t="s">
        <v>249</v>
      </c>
      <c r="B2389" s="177"/>
      <c r="C2389" s="177" t="s">
        <v>1717</v>
      </c>
      <c r="D2389" s="177">
        <v>2</v>
      </c>
      <c r="E2389" s="177">
        <v>1</v>
      </c>
      <c r="F2389" s="177" t="s">
        <v>135</v>
      </c>
      <c r="G2389" s="177" t="s">
        <v>141</v>
      </c>
      <c r="H2389" s="177" t="s">
        <v>137</v>
      </c>
    </row>
    <row r="2390" spans="1:8" x14ac:dyDescent="0.2">
      <c r="A2390" s="177" t="s">
        <v>249</v>
      </c>
      <c r="B2390" s="177"/>
      <c r="C2390" s="177" t="s">
        <v>1718</v>
      </c>
      <c r="D2390" s="177">
        <v>2</v>
      </c>
      <c r="E2390" s="177">
        <v>1</v>
      </c>
      <c r="F2390" s="177" t="s">
        <v>135</v>
      </c>
      <c r="G2390" s="177" t="s">
        <v>141</v>
      </c>
      <c r="H2390" s="177" t="s">
        <v>137</v>
      </c>
    </row>
    <row r="2391" spans="1:8" x14ac:dyDescent="0.2">
      <c r="A2391" s="177" t="s">
        <v>249</v>
      </c>
      <c r="B2391" s="177"/>
      <c r="C2391" s="177" t="s">
        <v>1719</v>
      </c>
      <c r="D2391" s="177">
        <v>2</v>
      </c>
      <c r="E2391" s="177">
        <v>1</v>
      </c>
      <c r="F2391" s="177" t="s">
        <v>135</v>
      </c>
      <c r="G2391" s="177" t="s">
        <v>141</v>
      </c>
      <c r="H2391" s="177" t="s">
        <v>137</v>
      </c>
    </row>
    <row r="2392" spans="1:8" x14ac:dyDescent="0.2">
      <c r="A2392" s="177" t="s">
        <v>249</v>
      </c>
      <c r="B2392" s="177"/>
      <c r="C2392" s="177" t="s">
        <v>1720</v>
      </c>
      <c r="D2392" s="177">
        <v>2</v>
      </c>
      <c r="E2392" s="177">
        <v>1</v>
      </c>
      <c r="F2392" s="177" t="s">
        <v>135</v>
      </c>
      <c r="G2392" s="177" t="s">
        <v>141</v>
      </c>
      <c r="H2392" s="177" t="s">
        <v>137</v>
      </c>
    </row>
    <row r="2393" spans="1:8" x14ac:dyDescent="0.2">
      <c r="A2393" s="177" t="s">
        <v>219</v>
      </c>
      <c r="B2393" s="177" t="s">
        <v>1721</v>
      </c>
      <c r="C2393" s="177" t="s">
        <v>1043</v>
      </c>
      <c r="D2393" s="177">
        <v>3</v>
      </c>
      <c r="E2393" s="177">
        <v>5</v>
      </c>
      <c r="F2393" s="177" t="s">
        <v>135</v>
      </c>
      <c r="G2393" s="177" t="s">
        <v>142</v>
      </c>
      <c r="H2393" s="177" t="s">
        <v>142</v>
      </c>
    </row>
    <row r="2394" spans="1:8" x14ac:dyDescent="0.2">
      <c r="A2394" s="177" t="s">
        <v>219</v>
      </c>
      <c r="B2394" s="177" t="s">
        <v>1721</v>
      </c>
      <c r="C2394" s="177" t="s">
        <v>492</v>
      </c>
      <c r="D2394" s="177">
        <v>1</v>
      </c>
      <c r="E2394" s="177">
        <v>5</v>
      </c>
      <c r="F2394" s="177" t="s">
        <v>135</v>
      </c>
      <c r="G2394" s="177" t="s">
        <v>142</v>
      </c>
      <c r="H2394" s="177" t="s">
        <v>142</v>
      </c>
    </row>
    <row r="2395" spans="1:8" x14ac:dyDescent="0.2">
      <c r="A2395" s="177" t="s">
        <v>219</v>
      </c>
      <c r="B2395" s="177" t="s">
        <v>1721</v>
      </c>
      <c r="C2395" s="177" t="s">
        <v>1722</v>
      </c>
      <c r="D2395" s="177">
        <v>2</v>
      </c>
      <c r="E2395" s="177">
        <v>5</v>
      </c>
      <c r="F2395" s="177" t="s">
        <v>135</v>
      </c>
      <c r="G2395" s="177" t="s">
        <v>142</v>
      </c>
      <c r="H2395" s="177" t="s">
        <v>142</v>
      </c>
    </row>
    <row r="2396" spans="1:8" x14ac:dyDescent="0.2">
      <c r="A2396" s="177" t="s">
        <v>219</v>
      </c>
      <c r="B2396" s="177" t="s">
        <v>1721</v>
      </c>
      <c r="C2396" s="177" t="s">
        <v>1723</v>
      </c>
      <c r="D2396" s="177">
        <v>2</v>
      </c>
      <c r="E2396" s="177">
        <v>5</v>
      </c>
      <c r="F2396" s="177" t="s">
        <v>135</v>
      </c>
      <c r="G2396" s="177" t="s">
        <v>142</v>
      </c>
      <c r="H2396" s="177" t="s">
        <v>142</v>
      </c>
    </row>
    <row r="2397" spans="1:8" x14ac:dyDescent="0.2">
      <c r="A2397" s="177" t="s">
        <v>219</v>
      </c>
      <c r="B2397" s="177" t="s">
        <v>1721</v>
      </c>
      <c r="C2397" s="177" t="s">
        <v>260</v>
      </c>
      <c r="D2397" s="177">
        <v>1</v>
      </c>
      <c r="E2397" s="177">
        <v>5</v>
      </c>
      <c r="F2397" s="177" t="s">
        <v>135</v>
      </c>
      <c r="G2397" s="177" t="s">
        <v>142</v>
      </c>
      <c r="H2397" s="177" t="s">
        <v>142</v>
      </c>
    </row>
    <row r="2398" spans="1:8" x14ac:dyDescent="0.2">
      <c r="A2398" s="177" t="s">
        <v>221</v>
      </c>
      <c r="B2398" s="177" t="s">
        <v>1724</v>
      </c>
      <c r="C2398" s="177" t="s">
        <v>1725</v>
      </c>
      <c r="D2398" s="177">
        <v>2</v>
      </c>
      <c r="E2398" s="177">
        <v>3</v>
      </c>
      <c r="F2398" s="177" t="s">
        <v>135</v>
      </c>
      <c r="G2398" s="177" t="s">
        <v>142</v>
      </c>
      <c r="H2398" s="177" t="s">
        <v>142</v>
      </c>
    </row>
    <row r="2399" spans="1:8" x14ac:dyDescent="0.2">
      <c r="A2399" s="177" t="s">
        <v>221</v>
      </c>
      <c r="B2399" s="177" t="s">
        <v>1724</v>
      </c>
      <c r="C2399" s="177" t="s">
        <v>1726</v>
      </c>
      <c r="D2399" s="177">
        <v>3</v>
      </c>
      <c r="E2399" s="177">
        <v>3</v>
      </c>
      <c r="F2399" s="177" t="s">
        <v>135</v>
      </c>
      <c r="G2399" s="177" t="s">
        <v>142</v>
      </c>
      <c r="H2399" s="177" t="s">
        <v>142</v>
      </c>
    </row>
    <row r="2400" spans="1:8" x14ac:dyDescent="0.2">
      <c r="A2400" s="177" t="s">
        <v>221</v>
      </c>
      <c r="B2400" s="177" t="s">
        <v>1724</v>
      </c>
      <c r="C2400" s="177" t="s">
        <v>1727</v>
      </c>
      <c r="D2400" s="177">
        <v>3</v>
      </c>
      <c r="E2400" s="177">
        <v>3</v>
      </c>
      <c r="F2400" s="177" t="s">
        <v>135</v>
      </c>
      <c r="G2400" s="177" t="s">
        <v>141</v>
      </c>
      <c r="H2400" s="177" t="s">
        <v>142</v>
      </c>
    </row>
    <row r="2401" spans="1:8" x14ac:dyDescent="0.2">
      <c r="A2401" s="177" t="s">
        <v>221</v>
      </c>
      <c r="B2401" s="177" t="s">
        <v>1724</v>
      </c>
      <c r="C2401" s="177" t="s">
        <v>841</v>
      </c>
      <c r="D2401" s="177">
        <v>2</v>
      </c>
      <c r="E2401" s="177">
        <v>3</v>
      </c>
      <c r="F2401" s="177" t="s">
        <v>135</v>
      </c>
      <c r="G2401" s="177" t="s">
        <v>142</v>
      </c>
      <c r="H2401" s="177" t="s">
        <v>142</v>
      </c>
    </row>
    <row r="2402" spans="1:8" x14ac:dyDescent="0.2">
      <c r="A2402" s="177" t="s">
        <v>221</v>
      </c>
      <c r="B2402" s="177" t="s">
        <v>1724</v>
      </c>
      <c r="C2402" s="177" t="s">
        <v>1728</v>
      </c>
      <c r="D2402" s="177">
        <v>3</v>
      </c>
      <c r="E2402" s="177">
        <v>3</v>
      </c>
      <c r="F2402" s="177" t="s">
        <v>135</v>
      </c>
      <c r="G2402" s="177" t="s">
        <v>141</v>
      </c>
      <c r="H2402" s="177" t="s">
        <v>142</v>
      </c>
    </row>
    <row r="2403" spans="1:8" x14ac:dyDescent="0.2">
      <c r="A2403" s="177" t="s">
        <v>221</v>
      </c>
      <c r="B2403" s="177" t="s">
        <v>1724</v>
      </c>
      <c r="C2403" s="177" t="s">
        <v>1729</v>
      </c>
      <c r="D2403" s="177">
        <v>3</v>
      </c>
      <c r="E2403" s="177">
        <v>3</v>
      </c>
      <c r="F2403" s="177" t="s">
        <v>135</v>
      </c>
      <c r="G2403" s="177" t="s">
        <v>141</v>
      </c>
      <c r="H2403" s="177" t="s">
        <v>142</v>
      </c>
    </row>
    <row r="2404" spans="1:8" x14ac:dyDescent="0.2">
      <c r="A2404" s="177" t="s">
        <v>221</v>
      </c>
      <c r="B2404" s="177" t="s">
        <v>1724</v>
      </c>
      <c r="C2404" s="177" t="s">
        <v>1425</v>
      </c>
      <c r="D2404" s="177">
        <v>3</v>
      </c>
      <c r="E2404" s="177">
        <v>3</v>
      </c>
      <c r="F2404" s="177" t="s">
        <v>135</v>
      </c>
      <c r="G2404" s="177" t="s">
        <v>141</v>
      </c>
      <c r="H2404" s="177" t="s">
        <v>142</v>
      </c>
    </row>
    <row r="2405" spans="1:8" x14ac:dyDescent="0.2">
      <c r="A2405" s="177" t="s">
        <v>221</v>
      </c>
      <c r="B2405" s="177" t="s">
        <v>1724</v>
      </c>
      <c r="C2405" s="177" t="s">
        <v>1730</v>
      </c>
      <c r="D2405" s="177">
        <v>3</v>
      </c>
      <c r="E2405" s="177">
        <v>3</v>
      </c>
      <c r="F2405" s="177" t="s">
        <v>135</v>
      </c>
      <c r="G2405" s="177" t="s">
        <v>141</v>
      </c>
      <c r="H2405" s="177" t="s">
        <v>142</v>
      </c>
    </row>
    <row r="2406" spans="1:8" x14ac:dyDescent="0.2">
      <c r="A2406" s="177" t="s">
        <v>221</v>
      </c>
      <c r="B2406" s="177" t="s">
        <v>1724</v>
      </c>
      <c r="C2406" s="177" t="s">
        <v>154</v>
      </c>
      <c r="D2406" s="177">
        <v>3</v>
      </c>
      <c r="E2406" s="177">
        <v>3</v>
      </c>
      <c r="F2406" s="177" t="s">
        <v>135</v>
      </c>
      <c r="G2406" s="177" t="s">
        <v>142</v>
      </c>
      <c r="H2406" s="177" t="s">
        <v>142</v>
      </c>
    </row>
    <row r="2407" spans="1:8" x14ac:dyDescent="0.2">
      <c r="A2407" s="177" t="s">
        <v>221</v>
      </c>
      <c r="B2407" s="177" t="s">
        <v>1724</v>
      </c>
      <c r="C2407" s="177" t="s">
        <v>1731</v>
      </c>
      <c r="D2407" s="177">
        <v>3</v>
      </c>
      <c r="E2407" s="177">
        <v>3</v>
      </c>
      <c r="F2407" s="177" t="s">
        <v>135</v>
      </c>
      <c r="G2407" s="177" t="s">
        <v>141</v>
      </c>
      <c r="H2407" s="177" t="s">
        <v>142</v>
      </c>
    </row>
    <row r="2408" spans="1:8" x14ac:dyDescent="0.2">
      <c r="A2408" s="177" t="s">
        <v>221</v>
      </c>
      <c r="B2408" s="177" t="s">
        <v>1724</v>
      </c>
      <c r="C2408" s="177" t="s">
        <v>158</v>
      </c>
      <c r="D2408" s="177">
        <v>2</v>
      </c>
      <c r="E2408" s="177">
        <v>3</v>
      </c>
      <c r="F2408" s="177" t="s">
        <v>135</v>
      </c>
      <c r="G2408" s="177" t="s">
        <v>142</v>
      </c>
      <c r="H2408" s="177" t="s">
        <v>142</v>
      </c>
    </row>
    <row r="2409" spans="1:8" x14ac:dyDescent="0.2">
      <c r="A2409" s="177" t="s">
        <v>221</v>
      </c>
      <c r="B2409" s="177" t="s">
        <v>1724</v>
      </c>
      <c r="C2409" s="177" t="s">
        <v>1620</v>
      </c>
      <c r="D2409" s="177">
        <v>3</v>
      </c>
      <c r="E2409" s="177">
        <v>3</v>
      </c>
      <c r="F2409" s="177" t="s">
        <v>135</v>
      </c>
      <c r="G2409" s="177" t="s">
        <v>142</v>
      </c>
      <c r="H2409" s="177" t="s">
        <v>142</v>
      </c>
    </row>
    <row r="2410" spans="1:8" x14ac:dyDescent="0.2">
      <c r="A2410" s="177" t="s">
        <v>221</v>
      </c>
      <c r="B2410" s="177" t="s">
        <v>1724</v>
      </c>
      <c r="C2410" s="177" t="s">
        <v>1732</v>
      </c>
      <c r="D2410" s="177">
        <v>3</v>
      </c>
      <c r="E2410" s="177">
        <v>3</v>
      </c>
      <c r="F2410" s="177" t="s">
        <v>135</v>
      </c>
      <c r="G2410" s="177" t="s">
        <v>142</v>
      </c>
      <c r="H2410" s="177" t="s">
        <v>142</v>
      </c>
    </row>
    <row r="2411" spans="1:8" x14ac:dyDescent="0.2">
      <c r="A2411" s="177" t="s">
        <v>221</v>
      </c>
      <c r="B2411" s="177" t="s">
        <v>1724</v>
      </c>
      <c r="C2411" s="177" t="s">
        <v>1733</v>
      </c>
      <c r="D2411" s="177">
        <v>3</v>
      </c>
      <c r="E2411" s="177">
        <v>3</v>
      </c>
      <c r="F2411" s="177" t="s">
        <v>135</v>
      </c>
      <c r="G2411" s="177" t="s">
        <v>142</v>
      </c>
      <c r="H2411" s="177" t="s">
        <v>142</v>
      </c>
    </row>
    <row r="2412" spans="1:8" x14ac:dyDescent="0.2">
      <c r="A2412" s="177" t="s">
        <v>221</v>
      </c>
      <c r="B2412" s="177" t="s">
        <v>1724</v>
      </c>
      <c r="C2412" s="177" t="s">
        <v>1734</v>
      </c>
      <c r="D2412" s="177">
        <v>3</v>
      </c>
      <c r="E2412" s="177">
        <v>3</v>
      </c>
      <c r="F2412" s="177" t="s">
        <v>135</v>
      </c>
      <c r="G2412" s="177" t="s">
        <v>141</v>
      </c>
      <c r="H2412" s="177" t="s">
        <v>142</v>
      </c>
    </row>
    <row r="2413" spans="1:8" x14ac:dyDescent="0.2">
      <c r="A2413" s="177" t="s">
        <v>221</v>
      </c>
      <c r="B2413" s="177" t="s">
        <v>1724</v>
      </c>
      <c r="C2413" s="177" t="s">
        <v>1735</v>
      </c>
      <c r="D2413" s="177">
        <v>3</v>
      </c>
      <c r="E2413" s="177">
        <v>3</v>
      </c>
      <c r="F2413" s="177" t="s">
        <v>135</v>
      </c>
      <c r="G2413" s="177" t="s">
        <v>142</v>
      </c>
      <c r="H2413" s="177" t="s">
        <v>142</v>
      </c>
    </row>
    <row r="2414" spans="1:8" x14ac:dyDescent="0.2">
      <c r="A2414" s="177" t="s">
        <v>221</v>
      </c>
      <c r="B2414" s="177" t="s">
        <v>1724</v>
      </c>
      <c r="C2414" s="177" t="s">
        <v>1736</v>
      </c>
      <c r="D2414" s="177">
        <v>3</v>
      </c>
      <c r="E2414" s="177">
        <v>3</v>
      </c>
      <c r="F2414" s="177" t="s">
        <v>135</v>
      </c>
      <c r="G2414" s="177" t="s">
        <v>142</v>
      </c>
      <c r="H2414" s="177" t="s">
        <v>142</v>
      </c>
    </row>
    <row r="2415" spans="1:8" x14ac:dyDescent="0.2">
      <c r="A2415" s="177" t="s">
        <v>221</v>
      </c>
      <c r="B2415" s="177" t="s">
        <v>1724</v>
      </c>
      <c r="C2415" s="177" t="s">
        <v>1031</v>
      </c>
      <c r="D2415" s="177">
        <v>3</v>
      </c>
      <c r="E2415" s="177">
        <v>3</v>
      </c>
      <c r="F2415" s="177" t="s">
        <v>135</v>
      </c>
      <c r="G2415" s="177" t="s">
        <v>141</v>
      </c>
      <c r="H2415" s="177" t="s">
        <v>142</v>
      </c>
    </row>
    <row r="2416" spans="1:8" x14ac:dyDescent="0.2">
      <c r="A2416" s="177" t="s">
        <v>221</v>
      </c>
      <c r="B2416" s="177" t="s">
        <v>1724</v>
      </c>
      <c r="C2416" s="177" t="s">
        <v>1737</v>
      </c>
      <c r="D2416" s="177">
        <v>3</v>
      </c>
      <c r="E2416" s="177">
        <v>3</v>
      </c>
      <c r="F2416" s="177" t="s">
        <v>135</v>
      </c>
      <c r="G2416" s="177" t="s">
        <v>142</v>
      </c>
      <c r="H2416" s="177" t="s">
        <v>142</v>
      </c>
    </row>
    <row r="2417" spans="1:8" x14ac:dyDescent="0.2">
      <c r="A2417" s="177" t="s">
        <v>221</v>
      </c>
      <c r="B2417" s="177" t="s">
        <v>1724</v>
      </c>
      <c r="C2417" s="177" t="s">
        <v>483</v>
      </c>
      <c r="D2417" s="177">
        <v>3</v>
      </c>
      <c r="E2417" s="177">
        <v>3</v>
      </c>
      <c r="F2417" s="177" t="s">
        <v>135</v>
      </c>
      <c r="G2417" s="177" t="s">
        <v>142</v>
      </c>
      <c r="H2417" s="177" t="s">
        <v>142</v>
      </c>
    </row>
    <row r="2418" spans="1:8" x14ac:dyDescent="0.2">
      <c r="A2418" s="177" t="s">
        <v>221</v>
      </c>
      <c r="B2418" s="177" t="s">
        <v>1724</v>
      </c>
      <c r="C2418" s="177" t="s">
        <v>1738</v>
      </c>
      <c r="D2418" s="177">
        <v>3</v>
      </c>
      <c r="E2418" s="177">
        <v>3</v>
      </c>
      <c r="F2418" s="177" t="s">
        <v>135</v>
      </c>
      <c r="G2418" s="177" t="s">
        <v>142</v>
      </c>
      <c r="H2418" s="177" t="s">
        <v>142</v>
      </c>
    </row>
    <row r="2419" spans="1:8" x14ac:dyDescent="0.2">
      <c r="A2419" s="177" t="s">
        <v>221</v>
      </c>
      <c r="B2419" s="177" t="s">
        <v>1724</v>
      </c>
      <c r="C2419" s="177" t="s">
        <v>1739</v>
      </c>
      <c r="D2419" s="177">
        <v>3</v>
      </c>
      <c r="E2419" s="177">
        <v>3</v>
      </c>
      <c r="F2419" s="177" t="s">
        <v>135</v>
      </c>
      <c r="G2419" s="177" t="s">
        <v>141</v>
      </c>
      <c r="H2419" s="177" t="s">
        <v>142</v>
      </c>
    </row>
    <row r="2420" spans="1:8" x14ac:dyDescent="0.2">
      <c r="A2420" s="177" t="s">
        <v>221</v>
      </c>
      <c r="B2420" s="177" t="s">
        <v>1724</v>
      </c>
      <c r="C2420" s="177" t="s">
        <v>1740</v>
      </c>
      <c r="D2420" s="177">
        <v>1</v>
      </c>
      <c r="E2420" s="177">
        <v>3</v>
      </c>
      <c r="F2420" s="177" t="s">
        <v>135</v>
      </c>
      <c r="G2420" s="177" t="s">
        <v>142</v>
      </c>
      <c r="H2420" s="177" t="s">
        <v>142</v>
      </c>
    </row>
    <row r="2421" spans="1:8" x14ac:dyDescent="0.2">
      <c r="A2421" s="177" t="s">
        <v>221</v>
      </c>
      <c r="B2421" s="177" t="s">
        <v>1724</v>
      </c>
      <c r="C2421" s="177" t="s">
        <v>861</v>
      </c>
      <c r="D2421" s="177">
        <v>3</v>
      </c>
      <c r="E2421" s="177">
        <v>3</v>
      </c>
      <c r="F2421" s="177" t="s">
        <v>135</v>
      </c>
      <c r="G2421" s="177" t="s">
        <v>142</v>
      </c>
      <c r="H2421" s="177" t="s">
        <v>142</v>
      </c>
    </row>
    <row r="2422" spans="1:8" x14ac:dyDescent="0.2">
      <c r="A2422" s="177" t="s">
        <v>221</v>
      </c>
      <c r="B2422" s="177" t="s">
        <v>1724</v>
      </c>
      <c r="C2422" s="177" t="s">
        <v>1741</v>
      </c>
      <c r="D2422" s="177">
        <v>3</v>
      </c>
      <c r="E2422" s="177">
        <v>3</v>
      </c>
      <c r="F2422" s="177" t="s">
        <v>135</v>
      </c>
      <c r="G2422" s="177" t="s">
        <v>141</v>
      </c>
      <c r="H2422" s="177" t="s">
        <v>142</v>
      </c>
    </row>
    <row r="2423" spans="1:8" x14ac:dyDescent="0.2">
      <c r="A2423" s="177" t="s">
        <v>221</v>
      </c>
      <c r="B2423" s="177" t="s">
        <v>1724</v>
      </c>
      <c r="C2423" s="177" t="s">
        <v>1742</v>
      </c>
      <c r="D2423" s="177">
        <v>3</v>
      </c>
      <c r="E2423" s="177">
        <v>3</v>
      </c>
      <c r="F2423" s="177" t="s">
        <v>135</v>
      </c>
      <c r="G2423" s="177" t="s">
        <v>141</v>
      </c>
      <c r="H2423" s="177" t="s">
        <v>142</v>
      </c>
    </row>
    <row r="2424" spans="1:8" x14ac:dyDescent="0.2">
      <c r="A2424" s="177" t="s">
        <v>221</v>
      </c>
      <c r="B2424" s="177" t="s">
        <v>1724</v>
      </c>
      <c r="C2424" s="177" t="s">
        <v>606</v>
      </c>
      <c r="D2424" s="177">
        <v>3</v>
      </c>
      <c r="E2424" s="177">
        <v>3</v>
      </c>
      <c r="F2424" s="177" t="s">
        <v>135</v>
      </c>
      <c r="G2424" s="177" t="s">
        <v>141</v>
      </c>
      <c r="H2424" s="177" t="s">
        <v>142</v>
      </c>
    </row>
    <row r="2425" spans="1:8" x14ac:dyDescent="0.2">
      <c r="A2425" s="177" t="s">
        <v>221</v>
      </c>
      <c r="B2425" s="177" t="s">
        <v>1724</v>
      </c>
      <c r="C2425" s="177" t="s">
        <v>1743</v>
      </c>
      <c r="D2425" s="177">
        <v>3</v>
      </c>
      <c r="E2425" s="177">
        <v>3</v>
      </c>
      <c r="F2425" s="177" t="s">
        <v>135</v>
      </c>
      <c r="G2425" s="177" t="s">
        <v>142</v>
      </c>
      <c r="H2425" s="177" t="s">
        <v>142</v>
      </c>
    </row>
    <row r="2426" spans="1:8" x14ac:dyDescent="0.2">
      <c r="A2426" s="177" t="s">
        <v>221</v>
      </c>
      <c r="B2426" s="177" t="s">
        <v>1724</v>
      </c>
      <c r="C2426" s="177" t="s">
        <v>1316</v>
      </c>
      <c r="D2426" s="177">
        <v>3</v>
      </c>
      <c r="E2426" s="177">
        <v>3</v>
      </c>
      <c r="F2426" s="177" t="s">
        <v>135</v>
      </c>
      <c r="G2426" s="177" t="s">
        <v>142</v>
      </c>
      <c r="H2426" s="177" t="s">
        <v>142</v>
      </c>
    </row>
    <row r="2427" spans="1:8" x14ac:dyDescent="0.2">
      <c r="A2427" s="177" t="s">
        <v>221</v>
      </c>
      <c r="B2427" s="177" t="s">
        <v>1724</v>
      </c>
      <c r="C2427" s="177" t="s">
        <v>611</v>
      </c>
      <c r="D2427" s="177">
        <v>2</v>
      </c>
      <c r="E2427" s="177">
        <v>3</v>
      </c>
      <c r="F2427" s="177" t="s">
        <v>135</v>
      </c>
      <c r="G2427" s="177" t="s">
        <v>142</v>
      </c>
      <c r="H2427" s="177" t="s">
        <v>142</v>
      </c>
    </row>
    <row r="2428" spans="1:8" x14ac:dyDescent="0.2">
      <c r="A2428" s="177" t="s">
        <v>221</v>
      </c>
      <c r="B2428" s="177" t="s">
        <v>1724</v>
      </c>
      <c r="C2428" s="177" t="s">
        <v>220</v>
      </c>
      <c r="D2428" s="177">
        <v>3</v>
      </c>
      <c r="E2428" s="177">
        <v>3</v>
      </c>
      <c r="F2428" s="177" t="s">
        <v>135</v>
      </c>
      <c r="G2428" s="177" t="s">
        <v>142</v>
      </c>
      <c r="H2428" s="177" t="s">
        <v>142</v>
      </c>
    </row>
    <row r="2429" spans="1:8" x14ac:dyDescent="0.2">
      <c r="A2429" s="177" t="s">
        <v>221</v>
      </c>
      <c r="B2429" s="177" t="s">
        <v>1724</v>
      </c>
      <c r="C2429" s="177" t="s">
        <v>1744</v>
      </c>
      <c r="D2429" s="177">
        <v>3</v>
      </c>
      <c r="E2429" s="177">
        <v>3</v>
      </c>
      <c r="F2429" s="177" t="s">
        <v>135</v>
      </c>
      <c r="G2429" s="177" t="s">
        <v>142</v>
      </c>
      <c r="H2429" s="177" t="s">
        <v>142</v>
      </c>
    </row>
    <row r="2430" spans="1:8" x14ac:dyDescent="0.2">
      <c r="A2430" s="177" t="s">
        <v>221</v>
      </c>
      <c r="B2430" s="177" t="s">
        <v>1724</v>
      </c>
      <c r="C2430" s="177" t="s">
        <v>232</v>
      </c>
      <c r="D2430" s="177">
        <v>3</v>
      </c>
      <c r="E2430" s="177">
        <v>3</v>
      </c>
      <c r="F2430" s="177" t="s">
        <v>135</v>
      </c>
      <c r="G2430" s="177" t="s">
        <v>142</v>
      </c>
      <c r="H2430" s="177" t="s">
        <v>142</v>
      </c>
    </row>
    <row r="2431" spans="1:8" x14ac:dyDescent="0.2">
      <c r="A2431" s="177" t="s">
        <v>221</v>
      </c>
      <c r="B2431" s="177" t="s">
        <v>1724</v>
      </c>
      <c r="C2431" s="177" t="s">
        <v>1745</v>
      </c>
      <c r="D2431" s="177">
        <v>3</v>
      </c>
      <c r="E2431" s="177">
        <v>3</v>
      </c>
      <c r="F2431" s="177" t="s">
        <v>135</v>
      </c>
      <c r="G2431" s="177" t="s">
        <v>142</v>
      </c>
      <c r="H2431" s="177" t="s">
        <v>142</v>
      </c>
    </row>
    <row r="2432" spans="1:8" x14ac:dyDescent="0.2">
      <c r="A2432" s="177" t="s">
        <v>221</v>
      </c>
      <c r="B2432" s="177" t="s">
        <v>1724</v>
      </c>
      <c r="C2432" s="177" t="s">
        <v>1746</v>
      </c>
      <c r="D2432" s="177">
        <v>3</v>
      </c>
      <c r="E2432" s="177">
        <v>3</v>
      </c>
      <c r="F2432" s="177" t="s">
        <v>135</v>
      </c>
      <c r="G2432" s="177" t="s">
        <v>142</v>
      </c>
      <c r="H2432" s="177" t="s">
        <v>142</v>
      </c>
    </row>
    <row r="2433" spans="1:8" x14ac:dyDescent="0.2">
      <c r="A2433" s="177" t="s">
        <v>221</v>
      </c>
      <c r="B2433" s="177" t="s">
        <v>1724</v>
      </c>
      <c r="C2433" s="177" t="s">
        <v>1747</v>
      </c>
      <c r="D2433" s="177">
        <v>3</v>
      </c>
      <c r="E2433" s="177">
        <v>3</v>
      </c>
      <c r="F2433" s="177" t="s">
        <v>135</v>
      </c>
      <c r="G2433" s="177" t="s">
        <v>142</v>
      </c>
      <c r="H2433" s="177" t="s">
        <v>142</v>
      </c>
    </row>
    <row r="2434" spans="1:8" x14ac:dyDescent="0.2">
      <c r="A2434" s="177" t="s">
        <v>221</v>
      </c>
      <c r="B2434" s="177" t="s">
        <v>1724</v>
      </c>
      <c r="C2434" s="177" t="s">
        <v>620</v>
      </c>
      <c r="D2434" s="177">
        <v>2</v>
      </c>
      <c r="E2434" s="177">
        <v>3</v>
      </c>
      <c r="F2434" s="177" t="s">
        <v>135</v>
      </c>
      <c r="G2434" s="177" t="s">
        <v>142</v>
      </c>
      <c r="H2434" s="177" t="s">
        <v>142</v>
      </c>
    </row>
    <row r="2435" spans="1:8" x14ac:dyDescent="0.2">
      <c r="A2435" s="177" t="s">
        <v>221</v>
      </c>
      <c r="B2435" s="177" t="s">
        <v>1724</v>
      </c>
      <c r="C2435" s="177" t="s">
        <v>1748</v>
      </c>
      <c r="D2435" s="177">
        <v>3</v>
      </c>
      <c r="E2435" s="177">
        <v>3</v>
      </c>
      <c r="F2435" s="177" t="s">
        <v>135</v>
      </c>
      <c r="G2435" s="177" t="s">
        <v>142</v>
      </c>
      <c r="H2435" s="177" t="s">
        <v>142</v>
      </c>
    </row>
    <row r="2436" spans="1:8" x14ac:dyDescent="0.2">
      <c r="A2436" s="177" t="s">
        <v>221</v>
      </c>
      <c r="B2436" s="177" t="s">
        <v>1724</v>
      </c>
      <c r="C2436" s="177" t="s">
        <v>246</v>
      </c>
      <c r="D2436" s="177">
        <v>2</v>
      </c>
      <c r="E2436" s="177">
        <v>3</v>
      </c>
      <c r="F2436" s="177" t="s">
        <v>135</v>
      </c>
      <c r="G2436" s="177" t="s">
        <v>142</v>
      </c>
      <c r="H2436" s="177" t="s">
        <v>142</v>
      </c>
    </row>
    <row r="2437" spans="1:8" x14ac:dyDescent="0.2">
      <c r="A2437" s="177" t="s">
        <v>221</v>
      </c>
      <c r="B2437" s="177" t="s">
        <v>1724</v>
      </c>
      <c r="C2437" s="177" t="s">
        <v>738</v>
      </c>
      <c r="D2437" s="177">
        <v>3</v>
      </c>
      <c r="E2437" s="177">
        <v>3</v>
      </c>
      <c r="F2437" s="177" t="s">
        <v>135</v>
      </c>
      <c r="G2437" s="177" t="s">
        <v>142</v>
      </c>
      <c r="H2437" s="177" t="s">
        <v>142</v>
      </c>
    </row>
    <row r="2438" spans="1:8" x14ac:dyDescent="0.2">
      <c r="A2438" s="177" t="s">
        <v>221</v>
      </c>
      <c r="B2438" s="177" t="s">
        <v>1724</v>
      </c>
      <c r="C2438" s="177" t="s">
        <v>1749</v>
      </c>
      <c r="D2438" s="177">
        <v>3</v>
      </c>
      <c r="E2438" s="177">
        <v>3</v>
      </c>
      <c r="F2438" s="177" t="s">
        <v>135</v>
      </c>
      <c r="G2438" s="177" t="s">
        <v>142</v>
      </c>
      <c r="H2438" s="177" t="s">
        <v>142</v>
      </c>
    </row>
    <row r="2439" spans="1:8" x14ac:dyDescent="0.2">
      <c r="A2439" s="177" t="s">
        <v>221</v>
      </c>
      <c r="B2439" s="177" t="s">
        <v>1724</v>
      </c>
      <c r="C2439" s="177" t="s">
        <v>1750</v>
      </c>
      <c r="D2439" s="177">
        <v>2</v>
      </c>
      <c r="E2439" s="177">
        <v>3</v>
      </c>
      <c r="F2439" s="177" t="s">
        <v>135</v>
      </c>
      <c r="G2439" s="177" t="s">
        <v>142</v>
      </c>
      <c r="H2439" s="177" t="s">
        <v>142</v>
      </c>
    </row>
    <row r="2440" spans="1:8" x14ac:dyDescent="0.2">
      <c r="A2440" s="177" t="s">
        <v>221</v>
      </c>
      <c r="B2440" s="177" t="s">
        <v>1724</v>
      </c>
      <c r="C2440" s="177" t="s">
        <v>255</v>
      </c>
      <c r="D2440" s="177">
        <v>3</v>
      </c>
      <c r="E2440" s="177">
        <v>3</v>
      </c>
      <c r="F2440" s="177" t="s">
        <v>135</v>
      </c>
      <c r="G2440" s="177" t="s">
        <v>142</v>
      </c>
      <c r="H2440" s="177" t="s">
        <v>142</v>
      </c>
    </row>
    <row r="2441" spans="1:8" x14ac:dyDescent="0.2">
      <c r="A2441" s="177" t="s">
        <v>221</v>
      </c>
      <c r="B2441" s="177" t="s">
        <v>1724</v>
      </c>
      <c r="C2441" s="177" t="s">
        <v>363</v>
      </c>
      <c r="D2441" s="177">
        <v>3</v>
      </c>
      <c r="E2441" s="177">
        <v>3</v>
      </c>
      <c r="F2441" s="177" t="s">
        <v>135</v>
      </c>
      <c r="G2441" s="177" t="s">
        <v>142</v>
      </c>
      <c r="H2441" s="177" t="s">
        <v>142</v>
      </c>
    </row>
    <row r="2442" spans="1:8" x14ac:dyDescent="0.2">
      <c r="A2442" s="177" t="s">
        <v>221</v>
      </c>
      <c r="B2442" s="177" t="s">
        <v>1724</v>
      </c>
      <c r="C2442" s="177" t="s">
        <v>1751</v>
      </c>
      <c r="D2442" s="177">
        <v>3</v>
      </c>
      <c r="E2442" s="177">
        <v>3</v>
      </c>
      <c r="F2442" s="177" t="s">
        <v>135</v>
      </c>
      <c r="G2442" s="177" t="s">
        <v>142</v>
      </c>
      <c r="H2442" s="177" t="s">
        <v>142</v>
      </c>
    </row>
    <row r="2443" spans="1:8" x14ac:dyDescent="0.2">
      <c r="A2443" s="177" t="s">
        <v>221</v>
      </c>
      <c r="B2443" s="177" t="s">
        <v>1724</v>
      </c>
      <c r="C2443" s="177" t="s">
        <v>1021</v>
      </c>
      <c r="D2443" s="177">
        <v>2</v>
      </c>
      <c r="E2443" s="177">
        <v>3</v>
      </c>
      <c r="F2443" s="177" t="s">
        <v>135</v>
      </c>
      <c r="G2443" s="177" t="s">
        <v>142</v>
      </c>
      <c r="H2443" s="177" t="s">
        <v>142</v>
      </c>
    </row>
    <row r="2444" spans="1:8" x14ac:dyDescent="0.2">
      <c r="A2444" s="177" t="s">
        <v>223</v>
      </c>
      <c r="B2444" s="177" t="s">
        <v>1752</v>
      </c>
      <c r="C2444" s="177" t="s">
        <v>1753</v>
      </c>
      <c r="D2444" s="177">
        <v>1</v>
      </c>
      <c r="E2444" s="177">
        <v>6</v>
      </c>
      <c r="F2444" s="177" t="s">
        <v>135</v>
      </c>
      <c r="G2444" s="177" t="s">
        <v>142</v>
      </c>
      <c r="H2444" s="177" t="s">
        <v>142</v>
      </c>
    </row>
    <row r="2445" spans="1:8" x14ac:dyDescent="0.2">
      <c r="A2445" s="177" t="s">
        <v>223</v>
      </c>
      <c r="B2445" s="177" t="s">
        <v>1752</v>
      </c>
      <c r="C2445" s="177" t="s">
        <v>1754</v>
      </c>
      <c r="D2445" s="177">
        <v>1</v>
      </c>
      <c r="E2445" s="177">
        <v>6</v>
      </c>
      <c r="F2445" s="177" t="s">
        <v>135</v>
      </c>
      <c r="G2445" s="177" t="s">
        <v>142</v>
      </c>
      <c r="H2445" s="177" t="s">
        <v>142</v>
      </c>
    </row>
    <row r="2446" spans="1:8" x14ac:dyDescent="0.2">
      <c r="A2446" s="177" t="s">
        <v>223</v>
      </c>
      <c r="B2446" s="177" t="s">
        <v>1752</v>
      </c>
      <c r="C2446" s="177" t="s">
        <v>1755</v>
      </c>
      <c r="D2446" s="177">
        <v>2</v>
      </c>
      <c r="E2446" s="177">
        <v>5</v>
      </c>
      <c r="F2446" s="177" t="s">
        <v>135</v>
      </c>
      <c r="G2446" s="177" t="s">
        <v>142</v>
      </c>
      <c r="H2446" s="177" t="s">
        <v>142</v>
      </c>
    </row>
    <row r="2447" spans="1:8" x14ac:dyDescent="0.2">
      <c r="A2447" s="177" t="s">
        <v>223</v>
      </c>
      <c r="B2447" s="177" t="s">
        <v>1752</v>
      </c>
      <c r="C2447" s="177" t="s">
        <v>1756</v>
      </c>
      <c r="D2447" s="177">
        <v>1</v>
      </c>
      <c r="E2447" s="177">
        <v>5</v>
      </c>
      <c r="F2447" s="177" t="s">
        <v>135</v>
      </c>
      <c r="G2447" s="177" t="s">
        <v>142</v>
      </c>
      <c r="H2447" s="177" t="s">
        <v>142</v>
      </c>
    </row>
    <row r="2448" spans="1:8" x14ac:dyDescent="0.2">
      <c r="A2448" s="177" t="s">
        <v>223</v>
      </c>
      <c r="B2448" s="177" t="s">
        <v>1752</v>
      </c>
      <c r="C2448" s="177" t="s">
        <v>1757</v>
      </c>
      <c r="D2448" s="177">
        <v>1</v>
      </c>
      <c r="E2448" s="177">
        <v>6</v>
      </c>
      <c r="F2448" s="177" t="s">
        <v>135</v>
      </c>
      <c r="G2448" s="177" t="s">
        <v>142</v>
      </c>
      <c r="H2448" s="177" t="s">
        <v>142</v>
      </c>
    </row>
    <row r="2449" spans="1:8" x14ac:dyDescent="0.2">
      <c r="A2449" s="177" t="s">
        <v>223</v>
      </c>
      <c r="B2449" s="177" t="s">
        <v>1752</v>
      </c>
      <c r="C2449" s="177" t="s">
        <v>700</v>
      </c>
      <c r="D2449" s="177">
        <v>1</v>
      </c>
      <c r="E2449" s="177">
        <v>6</v>
      </c>
      <c r="F2449" s="177" t="s">
        <v>135</v>
      </c>
      <c r="G2449" s="177" t="s">
        <v>142</v>
      </c>
      <c r="H2449" s="177" t="s">
        <v>142</v>
      </c>
    </row>
    <row r="2450" spans="1:8" x14ac:dyDescent="0.2">
      <c r="A2450" s="177" t="s">
        <v>223</v>
      </c>
      <c r="B2450" s="177" t="s">
        <v>1752</v>
      </c>
      <c r="C2450" s="177" t="s">
        <v>1758</v>
      </c>
      <c r="D2450" s="177">
        <v>1</v>
      </c>
      <c r="E2450" s="177">
        <v>6</v>
      </c>
      <c r="F2450" s="177" t="s">
        <v>135</v>
      </c>
      <c r="G2450" s="177" t="s">
        <v>142</v>
      </c>
      <c r="H2450" s="177" t="s">
        <v>142</v>
      </c>
    </row>
    <row r="2451" spans="1:8" x14ac:dyDescent="0.2">
      <c r="A2451" s="177" t="s">
        <v>223</v>
      </c>
      <c r="B2451" s="177" t="s">
        <v>1752</v>
      </c>
      <c r="C2451" s="177" t="s">
        <v>1295</v>
      </c>
      <c r="D2451" s="177">
        <v>1</v>
      </c>
      <c r="E2451" s="177">
        <v>6</v>
      </c>
      <c r="F2451" s="177" t="s">
        <v>135</v>
      </c>
      <c r="G2451" s="177" t="s">
        <v>142</v>
      </c>
      <c r="H2451" s="177" t="s">
        <v>142</v>
      </c>
    </row>
    <row r="2452" spans="1:8" x14ac:dyDescent="0.2">
      <c r="A2452" s="177" t="s">
        <v>223</v>
      </c>
      <c r="B2452" s="177" t="s">
        <v>1752</v>
      </c>
      <c r="C2452" s="177" t="s">
        <v>373</v>
      </c>
      <c r="D2452" s="177">
        <v>2</v>
      </c>
      <c r="E2452" s="177">
        <v>6</v>
      </c>
      <c r="F2452" s="177" t="s">
        <v>135</v>
      </c>
      <c r="G2452" s="177" t="s">
        <v>142</v>
      </c>
      <c r="H2452" s="177" t="s">
        <v>142</v>
      </c>
    </row>
    <row r="2453" spans="1:8" x14ac:dyDescent="0.2">
      <c r="A2453" s="177" t="s">
        <v>223</v>
      </c>
      <c r="B2453" s="177" t="s">
        <v>1752</v>
      </c>
      <c r="C2453" s="177" t="s">
        <v>921</v>
      </c>
      <c r="D2453" s="177">
        <v>1</v>
      </c>
      <c r="E2453" s="177">
        <v>6</v>
      </c>
      <c r="F2453" s="177" t="s">
        <v>135</v>
      </c>
      <c r="G2453" s="177" t="s">
        <v>142</v>
      </c>
      <c r="H2453" s="177" t="s">
        <v>142</v>
      </c>
    </row>
    <row r="2454" spans="1:8" x14ac:dyDescent="0.2">
      <c r="A2454" s="177" t="s">
        <v>223</v>
      </c>
      <c r="B2454" s="177" t="s">
        <v>1752</v>
      </c>
      <c r="C2454" s="177" t="s">
        <v>1759</v>
      </c>
      <c r="D2454" s="177">
        <v>1</v>
      </c>
      <c r="E2454" s="177">
        <v>5</v>
      </c>
      <c r="F2454" s="177" t="s">
        <v>135</v>
      </c>
      <c r="G2454" s="177" t="s">
        <v>142</v>
      </c>
      <c r="H2454" s="177" t="s">
        <v>142</v>
      </c>
    </row>
    <row r="2455" spans="1:8" x14ac:dyDescent="0.2">
      <c r="A2455" s="177" t="s">
        <v>223</v>
      </c>
      <c r="B2455" s="177" t="s">
        <v>1752</v>
      </c>
      <c r="C2455" s="177" t="s">
        <v>319</v>
      </c>
      <c r="D2455" s="177">
        <v>1</v>
      </c>
      <c r="E2455" s="177">
        <v>6</v>
      </c>
      <c r="F2455" s="177" t="s">
        <v>135</v>
      </c>
      <c r="G2455" s="177" t="s">
        <v>142</v>
      </c>
      <c r="H2455" s="177" t="s">
        <v>142</v>
      </c>
    </row>
    <row r="2456" spans="1:8" x14ac:dyDescent="0.2">
      <c r="A2456" s="177" t="s">
        <v>223</v>
      </c>
      <c r="B2456" s="177" t="s">
        <v>1752</v>
      </c>
      <c r="C2456" s="177" t="s">
        <v>166</v>
      </c>
      <c r="D2456" s="177">
        <v>1</v>
      </c>
      <c r="E2456" s="177">
        <v>5</v>
      </c>
      <c r="F2456" s="177" t="s">
        <v>135</v>
      </c>
      <c r="G2456" s="177" t="s">
        <v>142</v>
      </c>
      <c r="H2456" s="177" t="s">
        <v>142</v>
      </c>
    </row>
    <row r="2457" spans="1:8" x14ac:dyDescent="0.2">
      <c r="A2457" s="177" t="s">
        <v>223</v>
      </c>
      <c r="B2457" s="177" t="s">
        <v>1752</v>
      </c>
      <c r="C2457" s="177" t="s">
        <v>1760</v>
      </c>
      <c r="D2457" s="177">
        <v>1</v>
      </c>
      <c r="E2457" s="177">
        <v>6</v>
      </c>
      <c r="F2457" s="177" t="s">
        <v>135</v>
      </c>
      <c r="G2457" s="177" t="s">
        <v>142</v>
      </c>
      <c r="H2457" s="177" t="s">
        <v>142</v>
      </c>
    </row>
    <row r="2458" spans="1:8" x14ac:dyDescent="0.2">
      <c r="A2458" s="177" t="s">
        <v>223</v>
      </c>
      <c r="B2458" s="177" t="s">
        <v>1752</v>
      </c>
      <c r="C2458" s="177" t="s">
        <v>1761</v>
      </c>
      <c r="D2458" s="177">
        <v>1</v>
      </c>
      <c r="E2458" s="177">
        <v>6</v>
      </c>
      <c r="F2458" s="177" t="s">
        <v>135</v>
      </c>
      <c r="G2458" s="177" t="s">
        <v>142</v>
      </c>
      <c r="H2458" s="177" t="s">
        <v>142</v>
      </c>
    </row>
    <row r="2459" spans="1:8" x14ac:dyDescent="0.2">
      <c r="A2459" s="177" t="s">
        <v>223</v>
      </c>
      <c r="B2459" s="177" t="s">
        <v>1752</v>
      </c>
      <c r="C2459" s="177" t="s">
        <v>441</v>
      </c>
      <c r="D2459" s="177">
        <v>2</v>
      </c>
      <c r="E2459" s="177">
        <v>6</v>
      </c>
      <c r="F2459" s="177" t="s">
        <v>135</v>
      </c>
      <c r="G2459" s="177" t="s">
        <v>142</v>
      </c>
      <c r="H2459" s="177" t="s">
        <v>142</v>
      </c>
    </row>
    <row r="2460" spans="1:8" x14ac:dyDescent="0.2">
      <c r="A2460" s="177" t="s">
        <v>223</v>
      </c>
      <c r="B2460" s="177" t="s">
        <v>1752</v>
      </c>
      <c r="C2460" s="177" t="s">
        <v>1762</v>
      </c>
      <c r="D2460" s="177">
        <v>1</v>
      </c>
      <c r="E2460" s="177">
        <v>6</v>
      </c>
      <c r="F2460" s="177" t="s">
        <v>135</v>
      </c>
      <c r="G2460" s="177" t="s">
        <v>142</v>
      </c>
      <c r="H2460" s="177" t="s">
        <v>142</v>
      </c>
    </row>
    <row r="2461" spans="1:8" x14ac:dyDescent="0.2">
      <c r="A2461" s="177" t="s">
        <v>223</v>
      </c>
      <c r="B2461" s="177" t="s">
        <v>1752</v>
      </c>
      <c r="C2461" s="177" t="s">
        <v>1763</v>
      </c>
      <c r="D2461" s="177">
        <v>1</v>
      </c>
      <c r="E2461" s="177">
        <v>6</v>
      </c>
      <c r="F2461" s="177" t="s">
        <v>135</v>
      </c>
      <c r="G2461" s="177" t="s">
        <v>142</v>
      </c>
      <c r="H2461" s="177" t="s">
        <v>142</v>
      </c>
    </row>
    <row r="2462" spans="1:8" x14ac:dyDescent="0.2">
      <c r="A2462" s="177" t="s">
        <v>223</v>
      </c>
      <c r="B2462" s="177" t="s">
        <v>1752</v>
      </c>
      <c r="C2462" s="177" t="s">
        <v>1301</v>
      </c>
      <c r="D2462" s="177">
        <v>1</v>
      </c>
      <c r="E2462" s="177">
        <v>6</v>
      </c>
      <c r="F2462" s="177" t="s">
        <v>135</v>
      </c>
      <c r="G2462" s="177" t="s">
        <v>142</v>
      </c>
      <c r="H2462" s="177" t="s">
        <v>142</v>
      </c>
    </row>
    <row r="2463" spans="1:8" x14ac:dyDescent="0.2">
      <c r="A2463" s="177" t="s">
        <v>223</v>
      </c>
      <c r="B2463" s="177" t="s">
        <v>1752</v>
      </c>
      <c r="C2463" s="177" t="s">
        <v>1564</v>
      </c>
      <c r="D2463" s="177">
        <v>2</v>
      </c>
      <c r="E2463" s="177">
        <v>6</v>
      </c>
      <c r="F2463" s="177" t="s">
        <v>135</v>
      </c>
      <c r="G2463" s="177" t="s">
        <v>142</v>
      </c>
      <c r="H2463" s="177" t="s">
        <v>142</v>
      </c>
    </row>
    <row r="2464" spans="1:8" x14ac:dyDescent="0.2">
      <c r="A2464" s="177" t="s">
        <v>223</v>
      </c>
      <c r="B2464" s="177" t="s">
        <v>1752</v>
      </c>
      <c r="C2464" s="177" t="s">
        <v>445</v>
      </c>
      <c r="D2464" s="177">
        <v>1</v>
      </c>
      <c r="E2464" s="177">
        <v>5</v>
      </c>
      <c r="F2464" s="177" t="s">
        <v>135</v>
      </c>
      <c r="G2464" s="177" t="s">
        <v>142</v>
      </c>
      <c r="H2464" s="177" t="s">
        <v>142</v>
      </c>
    </row>
    <row r="2465" spans="1:8" x14ac:dyDescent="0.2">
      <c r="A2465" s="177" t="s">
        <v>223</v>
      </c>
      <c r="B2465" s="177" t="s">
        <v>1752</v>
      </c>
      <c r="C2465" s="177" t="s">
        <v>1764</v>
      </c>
      <c r="D2465" s="177">
        <v>1</v>
      </c>
      <c r="E2465" s="177">
        <v>6</v>
      </c>
      <c r="F2465" s="177" t="s">
        <v>135</v>
      </c>
      <c r="G2465" s="177" t="s">
        <v>142</v>
      </c>
      <c r="H2465" s="177" t="s">
        <v>142</v>
      </c>
    </row>
    <row r="2466" spans="1:8" x14ac:dyDescent="0.2">
      <c r="A2466" s="177" t="s">
        <v>223</v>
      </c>
      <c r="B2466" s="177" t="s">
        <v>1752</v>
      </c>
      <c r="C2466" s="177" t="s">
        <v>1765</v>
      </c>
      <c r="D2466" s="177">
        <v>2</v>
      </c>
      <c r="E2466" s="177">
        <v>6</v>
      </c>
      <c r="F2466" s="177" t="s">
        <v>135</v>
      </c>
      <c r="G2466" s="177" t="s">
        <v>142</v>
      </c>
      <c r="H2466" s="177" t="s">
        <v>142</v>
      </c>
    </row>
    <row r="2467" spans="1:8" x14ac:dyDescent="0.2">
      <c r="A2467" s="177" t="s">
        <v>223</v>
      </c>
      <c r="B2467" s="177" t="s">
        <v>1752</v>
      </c>
      <c r="C2467" s="177" t="s">
        <v>1766</v>
      </c>
      <c r="D2467" s="177">
        <v>1</v>
      </c>
      <c r="E2467" s="177">
        <v>6</v>
      </c>
      <c r="F2467" s="177" t="s">
        <v>135</v>
      </c>
      <c r="G2467" s="177" t="s">
        <v>142</v>
      </c>
      <c r="H2467" s="177" t="s">
        <v>142</v>
      </c>
    </row>
    <row r="2468" spans="1:8" x14ac:dyDescent="0.2">
      <c r="A2468" s="177" t="s">
        <v>223</v>
      </c>
      <c r="B2468" s="177" t="s">
        <v>1752</v>
      </c>
      <c r="C2468" s="177" t="s">
        <v>332</v>
      </c>
      <c r="D2468" s="177">
        <v>1</v>
      </c>
      <c r="E2468" s="177">
        <v>6</v>
      </c>
      <c r="F2468" s="177" t="s">
        <v>135</v>
      </c>
      <c r="G2468" s="177" t="s">
        <v>142</v>
      </c>
      <c r="H2468" s="177" t="s">
        <v>142</v>
      </c>
    </row>
    <row r="2469" spans="1:8" x14ac:dyDescent="0.2">
      <c r="A2469" s="177" t="s">
        <v>223</v>
      </c>
      <c r="B2469" s="177" t="s">
        <v>1752</v>
      </c>
      <c r="C2469" s="177" t="s">
        <v>1767</v>
      </c>
      <c r="D2469" s="177">
        <v>2</v>
      </c>
      <c r="E2469" s="177">
        <v>5</v>
      </c>
      <c r="F2469" s="177" t="s">
        <v>135</v>
      </c>
      <c r="G2469" s="177" t="s">
        <v>142</v>
      </c>
      <c r="H2469" s="177" t="s">
        <v>142</v>
      </c>
    </row>
    <row r="2470" spans="1:8" x14ac:dyDescent="0.2">
      <c r="A2470" s="177" t="s">
        <v>223</v>
      </c>
      <c r="B2470" s="177" t="s">
        <v>1752</v>
      </c>
      <c r="C2470" s="177" t="s">
        <v>1768</v>
      </c>
      <c r="D2470" s="177">
        <v>2</v>
      </c>
      <c r="E2470" s="177">
        <v>6</v>
      </c>
      <c r="F2470" s="177" t="s">
        <v>135</v>
      </c>
      <c r="G2470" s="177" t="s">
        <v>142</v>
      </c>
      <c r="H2470" s="177" t="s">
        <v>142</v>
      </c>
    </row>
    <row r="2471" spans="1:8" x14ac:dyDescent="0.2">
      <c r="A2471" s="177" t="s">
        <v>223</v>
      </c>
      <c r="B2471" s="177" t="s">
        <v>1752</v>
      </c>
      <c r="C2471" s="177" t="s">
        <v>1769</v>
      </c>
      <c r="D2471" s="177">
        <v>1</v>
      </c>
      <c r="E2471" s="177">
        <v>6</v>
      </c>
      <c r="F2471" s="177" t="s">
        <v>135</v>
      </c>
      <c r="G2471" s="177" t="s">
        <v>142</v>
      </c>
      <c r="H2471" s="177" t="s">
        <v>142</v>
      </c>
    </row>
    <row r="2472" spans="1:8" x14ac:dyDescent="0.2">
      <c r="A2472" s="177" t="s">
        <v>223</v>
      </c>
      <c r="B2472" s="177" t="s">
        <v>1752</v>
      </c>
      <c r="C2472" s="177" t="s">
        <v>1770</v>
      </c>
      <c r="D2472" s="177">
        <v>1</v>
      </c>
      <c r="E2472" s="177">
        <v>6</v>
      </c>
      <c r="F2472" s="177" t="s">
        <v>135</v>
      </c>
      <c r="G2472" s="177" t="s">
        <v>142</v>
      </c>
      <c r="H2472" s="177" t="s">
        <v>142</v>
      </c>
    </row>
    <row r="2473" spans="1:8" x14ac:dyDescent="0.2">
      <c r="A2473" s="177" t="s">
        <v>223</v>
      </c>
      <c r="B2473" s="177" t="s">
        <v>1752</v>
      </c>
      <c r="C2473" s="177" t="s">
        <v>1771</v>
      </c>
      <c r="D2473" s="177">
        <v>1</v>
      </c>
      <c r="E2473" s="177">
        <v>6</v>
      </c>
      <c r="F2473" s="177" t="s">
        <v>135</v>
      </c>
      <c r="G2473" s="177" t="s">
        <v>142</v>
      </c>
      <c r="H2473" s="177" t="s">
        <v>142</v>
      </c>
    </row>
    <row r="2474" spans="1:8" x14ac:dyDescent="0.2">
      <c r="A2474" s="177" t="s">
        <v>223</v>
      </c>
      <c r="B2474" s="177" t="s">
        <v>1752</v>
      </c>
      <c r="C2474" s="177" t="s">
        <v>1373</v>
      </c>
      <c r="D2474" s="177">
        <v>2</v>
      </c>
      <c r="E2474" s="177">
        <v>6</v>
      </c>
      <c r="F2474" s="177" t="s">
        <v>135</v>
      </c>
      <c r="G2474" s="177" t="s">
        <v>142</v>
      </c>
      <c r="H2474" s="177" t="s">
        <v>142</v>
      </c>
    </row>
    <row r="2475" spans="1:8" x14ac:dyDescent="0.2">
      <c r="A2475" s="177" t="s">
        <v>223</v>
      </c>
      <c r="B2475" s="177" t="s">
        <v>1752</v>
      </c>
      <c r="C2475" s="177" t="s">
        <v>1568</v>
      </c>
      <c r="D2475" s="177">
        <v>1</v>
      </c>
      <c r="E2475" s="177">
        <v>6</v>
      </c>
      <c r="F2475" s="177" t="s">
        <v>135</v>
      </c>
      <c r="G2475" s="177" t="s">
        <v>142</v>
      </c>
      <c r="H2475" s="177" t="s">
        <v>142</v>
      </c>
    </row>
    <row r="2476" spans="1:8" x14ac:dyDescent="0.2">
      <c r="A2476" s="177" t="s">
        <v>223</v>
      </c>
      <c r="B2476" s="177" t="s">
        <v>1752</v>
      </c>
      <c r="C2476" s="177" t="s">
        <v>1772</v>
      </c>
      <c r="D2476" s="177">
        <v>1</v>
      </c>
      <c r="E2476" s="177">
        <v>5</v>
      </c>
      <c r="F2476" s="177" t="s">
        <v>135</v>
      </c>
      <c r="G2476" s="177" t="s">
        <v>142</v>
      </c>
      <c r="H2476" s="177" t="s">
        <v>142</v>
      </c>
    </row>
    <row r="2477" spans="1:8" x14ac:dyDescent="0.2">
      <c r="A2477" s="177" t="s">
        <v>223</v>
      </c>
      <c r="B2477" s="177" t="s">
        <v>1752</v>
      </c>
      <c r="C2477" s="177" t="s">
        <v>1453</v>
      </c>
      <c r="D2477" s="177">
        <v>1</v>
      </c>
      <c r="E2477" s="177">
        <v>6</v>
      </c>
      <c r="F2477" s="177" t="s">
        <v>135</v>
      </c>
      <c r="G2477" s="177" t="s">
        <v>142</v>
      </c>
      <c r="H2477" s="177" t="s">
        <v>142</v>
      </c>
    </row>
    <row r="2478" spans="1:8" x14ac:dyDescent="0.2">
      <c r="A2478" s="177" t="s">
        <v>223</v>
      </c>
      <c r="B2478" s="177" t="s">
        <v>1752</v>
      </c>
      <c r="C2478" s="177" t="s">
        <v>210</v>
      </c>
      <c r="D2478" s="177">
        <v>2</v>
      </c>
      <c r="E2478" s="177">
        <v>5</v>
      </c>
      <c r="F2478" s="177" t="s">
        <v>135</v>
      </c>
      <c r="G2478" s="177" t="s">
        <v>142</v>
      </c>
      <c r="H2478" s="177" t="s">
        <v>142</v>
      </c>
    </row>
    <row r="2479" spans="1:8" x14ac:dyDescent="0.2">
      <c r="A2479" s="177" t="s">
        <v>223</v>
      </c>
      <c r="B2479" s="177" t="s">
        <v>1752</v>
      </c>
      <c r="C2479" s="177" t="s">
        <v>1773</v>
      </c>
      <c r="D2479" s="177">
        <v>1</v>
      </c>
      <c r="E2479" s="177">
        <v>6</v>
      </c>
      <c r="F2479" s="177" t="s">
        <v>135</v>
      </c>
      <c r="G2479" s="177" t="s">
        <v>142</v>
      </c>
      <c r="H2479" s="177" t="s">
        <v>142</v>
      </c>
    </row>
    <row r="2480" spans="1:8" x14ac:dyDescent="0.2">
      <c r="A2480" s="177" t="s">
        <v>223</v>
      </c>
      <c r="B2480" s="177" t="s">
        <v>1752</v>
      </c>
      <c r="C2480" s="177" t="s">
        <v>609</v>
      </c>
      <c r="D2480" s="177">
        <v>2</v>
      </c>
      <c r="E2480" s="177">
        <v>6</v>
      </c>
      <c r="F2480" s="177" t="s">
        <v>135</v>
      </c>
      <c r="G2480" s="177" t="s">
        <v>142</v>
      </c>
      <c r="H2480" s="177" t="s">
        <v>142</v>
      </c>
    </row>
    <row r="2481" spans="1:8" x14ac:dyDescent="0.2">
      <c r="A2481" s="177" t="s">
        <v>223</v>
      </c>
      <c r="B2481" s="177" t="s">
        <v>1752</v>
      </c>
      <c r="C2481" s="177" t="s">
        <v>1774</v>
      </c>
      <c r="D2481" s="177">
        <v>1</v>
      </c>
      <c r="E2481" s="177">
        <v>6</v>
      </c>
      <c r="F2481" s="177" t="s">
        <v>135</v>
      </c>
      <c r="G2481" s="177" t="s">
        <v>142</v>
      </c>
      <c r="H2481" s="177" t="s">
        <v>142</v>
      </c>
    </row>
    <row r="2482" spans="1:8" x14ac:dyDescent="0.2">
      <c r="A2482" s="177" t="s">
        <v>223</v>
      </c>
      <c r="B2482" s="177" t="s">
        <v>1752</v>
      </c>
      <c r="C2482" s="177" t="s">
        <v>386</v>
      </c>
      <c r="D2482" s="177">
        <v>1</v>
      </c>
      <c r="E2482" s="177">
        <v>6</v>
      </c>
      <c r="F2482" s="177" t="s">
        <v>135</v>
      </c>
      <c r="G2482" s="177" t="s">
        <v>142</v>
      </c>
      <c r="H2482" s="177" t="s">
        <v>142</v>
      </c>
    </row>
    <row r="2483" spans="1:8" x14ac:dyDescent="0.2">
      <c r="A2483" s="177" t="s">
        <v>223</v>
      </c>
      <c r="B2483" s="177" t="s">
        <v>1752</v>
      </c>
      <c r="C2483" s="177" t="s">
        <v>218</v>
      </c>
      <c r="D2483" s="177">
        <v>2</v>
      </c>
      <c r="E2483" s="177">
        <v>6</v>
      </c>
      <c r="F2483" s="177" t="s">
        <v>135</v>
      </c>
      <c r="G2483" s="177" t="s">
        <v>142</v>
      </c>
      <c r="H2483" s="177" t="s">
        <v>142</v>
      </c>
    </row>
    <row r="2484" spans="1:8" x14ac:dyDescent="0.2">
      <c r="A2484" s="177" t="s">
        <v>223</v>
      </c>
      <c r="B2484" s="177" t="s">
        <v>1752</v>
      </c>
      <c r="C2484" s="177" t="s">
        <v>340</v>
      </c>
      <c r="D2484" s="177">
        <v>1</v>
      </c>
      <c r="E2484" s="177">
        <v>6</v>
      </c>
      <c r="F2484" s="177" t="s">
        <v>135</v>
      </c>
      <c r="G2484" s="177" t="s">
        <v>142</v>
      </c>
      <c r="H2484" s="177" t="s">
        <v>142</v>
      </c>
    </row>
    <row r="2485" spans="1:8" x14ac:dyDescent="0.2">
      <c r="A2485" s="177" t="s">
        <v>223</v>
      </c>
      <c r="B2485" s="177" t="s">
        <v>1752</v>
      </c>
      <c r="C2485" s="177" t="s">
        <v>1775</v>
      </c>
      <c r="D2485" s="177">
        <v>1</v>
      </c>
      <c r="E2485" s="177">
        <v>6</v>
      </c>
      <c r="F2485" s="177" t="s">
        <v>135</v>
      </c>
      <c r="G2485" s="177" t="s">
        <v>142</v>
      </c>
      <c r="H2485" s="177" t="s">
        <v>142</v>
      </c>
    </row>
    <row r="2486" spans="1:8" x14ac:dyDescent="0.2">
      <c r="A2486" s="177" t="s">
        <v>223</v>
      </c>
      <c r="B2486" s="177" t="s">
        <v>1752</v>
      </c>
      <c r="C2486" s="177" t="s">
        <v>234</v>
      </c>
      <c r="D2486" s="177">
        <v>1</v>
      </c>
      <c r="E2486" s="177">
        <v>6</v>
      </c>
      <c r="F2486" s="177" t="s">
        <v>135</v>
      </c>
      <c r="G2486" s="177" t="s">
        <v>142</v>
      </c>
      <c r="H2486" s="177" t="s">
        <v>142</v>
      </c>
    </row>
    <row r="2487" spans="1:8" x14ac:dyDescent="0.2">
      <c r="A2487" s="177" t="s">
        <v>223</v>
      </c>
      <c r="B2487" s="177" t="s">
        <v>1752</v>
      </c>
      <c r="C2487" s="177" t="s">
        <v>1776</v>
      </c>
      <c r="D2487" s="177">
        <v>1</v>
      </c>
      <c r="E2487" s="177">
        <v>6</v>
      </c>
      <c r="F2487" s="177" t="s">
        <v>135</v>
      </c>
      <c r="G2487" s="177" t="s">
        <v>142</v>
      </c>
      <c r="H2487" s="177" t="s">
        <v>142</v>
      </c>
    </row>
    <row r="2488" spans="1:8" x14ac:dyDescent="0.2">
      <c r="A2488" s="177" t="s">
        <v>223</v>
      </c>
      <c r="B2488" s="177" t="s">
        <v>1752</v>
      </c>
      <c r="C2488" s="177" t="s">
        <v>872</v>
      </c>
      <c r="D2488" s="177">
        <v>1</v>
      </c>
      <c r="E2488" s="177">
        <v>6</v>
      </c>
      <c r="F2488" s="177" t="s">
        <v>135</v>
      </c>
      <c r="G2488" s="177" t="s">
        <v>142</v>
      </c>
      <c r="H2488" s="177" t="s">
        <v>142</v>
      </c>
    </row>
    <row r="2489" spans="1:8" x14ac:dyDescent="0.2">
      <c r="A2489" s="177" t="s">
        <v>223</v>
      </c>
      <c r="B2489" s="177" t="s">
        <v>1752</v>
      </c>
      <c r="C2489" s="177" t="s">
        <v>873</v>
      </c>
      <c r="D2489" s="177">
        <v>2</v>
      </c>
      <c r="E2489" s="177">
        <v>6</v>
      </c>
      <c r="F2489" s="177" t="s">
        <v>135</v>
      </c>
      <c r="G2489" s="177" t="s">
        <v>142</v>
      </c>
      <c r="H2489" s="177" t="s">
        <v>142</v>
      </c>
    </row>
    <row r="2490" spans="1:8" x14ac:dyDescent="0.2">
      <c r="A2490" s="177" t="s">
        <v>223</v>
      </c>
      <c r="B2490" s="177" t="s">
        <v>1752</v>
      </c>
      <c r="C2490" s="177" t="s">
        <v>1777</v>
      </c>
      <c r="D2490" s="177">
        <v>2</v>
      </c>
      <c r="E2490" s="177">
        <v>5</v>
      </c>
      <c r="F2490" s="177" t="s">
        <v>135</v>
      </c>
      <c r="G2490" s="177" t="s">
        <v>142</v>
      </c>
      <c r="H2490" s="177" t="s">
        <v>142</v>
      </c>
    </row>
    <row r="2491" spans="1:8" x14ac:dyDescent="0.2">
      <c r="A2491" s="177" t="s">
        <v>223</v>
      </c>
      <c r="B2491" s="177" t="s">
        <v>1752</v>
      </c>
      <c r="C2491" s="177" t="s">
        <v>1778</v>
      </c>
      <c r="D2491" s="177">
        <v>1</v>
      </c>
      <c r="E2491" s="177">
        <v>6</v>
      </c>
      <c r="F2491" s="177" t="s">
        <v>135</v>
      </c>
      <c r="G2491" s="177" t="s">
        <v>142</v>
      </c>
      <c r="H2491" s="177" t="s">
        <v>142</v>
      </c>
    </row>
    <row r="2492" spans="1:8" x14ac:dyDescent="0.2">
      <c r="A2492" s="177" t="s">
        <v>223</v>
      </c>
      <c r="B2492" s="177" t="s">
        <v>1752</v>
      </c>
      <c r="C2492" s="177" t="s">
        <v>1779</v>
      </c>
      <c r="D2492" s="177">
        <v>1</v>
      </c>
      <c r="E2492" s="177">
        <v>6</v>
      </c>
      <c r="F2492" s="177" t="s">
        <v>135</v>
      </c>
      <c r="G2492" s="177" t="s">
        <v>142</v>
      </c>
      <c r="H2492" s="177" t="s">
        <v>142</v>
      </c>
    </row>
    <row r="2493" spans="1:8" x14ac:dyDescent="0.2">
      <c r="A2493" s="177" t="s">
        <v>223</v>
      </c>
      <c r="B2493" s="177" t="s">
        <v>1752</v>
      </c>
      <c r="C2493" s="177" t="s">
        <v>1780</v>
      </c>
      <c r="D2493" s="177">
        <v>1</v>
      </c>
      <c r="E2493" s="177">
        <v>6</v>
      </c>
      <c r="F2493" s="177" t="s">
        <v>135</v>
      </c>
      <c r="G2493" s="177" t="s">
        <v>142</v>
      </c>
      <c r="H2493" s="177" t="s">
        <v>142</v>
      </c>
    </row>
    <row r="2494" spans="1:8" x14ac:dyDescent="0.2">
      <c r="A2494" s="177" t="s">
        <v>223</v>
      </c>
      <c r="B2494" s="177" t="s">
        <v>1752</v>
      </c>
      <c r="C2494" s="177" t="s">
        <v>1154</v>
      </c>
      <c r="D2494" s="177">
        <v>2</v>
      </c>
      <c r="E2494" s="177">
        <v>6</v>
      </c>
      <c r="F2494" s="177" t="s">
        <v>135</v>
      </c>
      <c r="G2494" s="177" t="s">
        <v>142</v>
      </c>
      <c r="H2494" s="177" t="s">
        <v>142</v>
      </c>
    </row>
    <row r="2495" spans="1:8" x14ac:dyDescent="0.2">
      <c r="A2495" s="177" t="s">
        <v>223</v>
      </c>
      <c r="B2495" s="177" t="s">
        <v>1752</v>
      </c>
      <c r="C2495" s="177" t="s">
        <v>1323</v>
      </c>
      <c r="D2495" s="177">
        <v>1</v>
      </c>
      <c r="E2495" s="177">
        <v>6</v>
      </c>
      <c r="F2495" s="177" t="s">
        <v>135</v>
      </c>
      <c r="G2495" s="177" t="s">
        <v>142</v>
      </c>
      <c r="H2495" s="177" t="s">
        <v>142</v>
      </c>
    </row>
    <row r="2496" spans="1:8" x14ac:dyDescent="0.2">
      <c r="A2496" s="177" t="s">
        <v>223</v>
      </c>
      <c r="B2496" s="177" t="s">
        <v>1752</v>
      </c>
      <c r="C2496" s="177" t="s">
        <v>1638</v>
      </c>
      <c r="D2496" s="177">
        <v>1</v>
      </c>
      <c r="E2496" s="177">
        <v>6</v>
      </c>
      <c r="F2496" s="177" t="s">
        <v>135</v>
      </c>
      <c r="G2496" s="177" t="s">
        <v>142</v>
      </c>
      <c r="H2496" s="177" t="s">
        <v>142</v>
      </c>
    </row>
    <row r="2497" spans="1:8" x14ac:dyDescent="0.2">
      <c r="A2497" s="177" t="s">
        <v>223</v>
      </c>
      <c r="B2497" s="177" t="s">
        <v>1752</v>
      </c>
      <c r="C2497" s="177" t="s">
        <v>1781</v>
      </c>
      <c r="D2497" s="177">
        <v>1</v>
      </c>
      <c r="E2497" s="177">
        <v>6</v>
      </c>
      <c r="F2497" s="177" t="s">
        <v>135</v>
      </c>
      <c r="G2497" s="177" t="s">
        <v>142</v>
      </c>
      <c r="H2497" s="177" t="s">
        <v>142</v>
      </c>
    </row>
    <row r="2498" spans="1:8" x14ac:dyDescent="0.2">
      <c r="A2498" s="177" t="s">
        <v>223</v>
      </c>
      <c r="B2498" s="177" t="s">
        <v>1752</v>
      </c>
      <c r="C2498" s="177" t="s">
        <v>1782</v>
      </c>
      <c r="D2498" s="177">
        <v>1</v>
      </c>
      <c r="E2498" s="177">
        <v>6</v>
      </c>
      <c r="F2498" s="177" t="s">
        <v>135</v>
      </c>
      <c r="G2498" s="177" t="s">
        <v>142</v>
      </c>
      <c r="H2498" s="177" t="s">
        <v>142</v>
      </c>
    </row>
    <row r="2499" spans="1:8" x14ac:dyDescent="0.2">
      <c r="A2499" s="177" t="s">
        <v>223</v>
      </c>
      <c r="B2499" s="177" t="s">
        <v>1752</v>
      </c>
      <c r="C2499" s="177" t="s">
        <v>1249</v>
      </c>
      <c r="D2499" s="177">
        <v>2</v>
      </c>
      <c r="E2499" s="177">
        <v>6</v>
      </c>
      <c r="F2499" s="177" t="s">
        <v>135</v>
      </c>
      <c r="G2499" s="177" t="s">
        <v>142</v>
      </c>
      <c r="H2499" s="177" t="s">
        <v>142</v>
      </c>
    </row>
    <row r="2500" spans="1:8" x14ac:dyDescent="0.2">
      <c r="A2500" s="177" t="s">
        <v>223</v>
      </c>
      <c r="B2500" s="177" t="s">
        <v>1752</v>
      </c>
      <c r="C2500" s="177" t="s">
        <v>1783</v>
      </c>
      <c r="D2500" s="177">
        <v>1</v>
      </c>
      <c r="E2500" s="177">
        <v>6</v>
      </c>
      <c r="F2500" s="177" t="s">
        <v>135</v>
      </c>
      <c r="G2500" s="177" t="s">
        <v>142</v>
      </c>
      <c r="H2500" s="177" t="s">
        <v>142</v>
      </c>
    </row>
    <row r="2501" spans="1:8" x14ac:dyDescent="0.2">
      <c r="A2501" s="177" t="s">
        <v>223</v>
      </c>
      <c r="B2501" s="177" t="s">
        <v>1752</v>
      </c>
      <c r="C2501" s="177" t="s">
        <v>1784</v>
      </c>
      <c r="D2501" s="177">
        <v>1</v>
      </c>
      <c r="E2501" s="177">
        <v>6</v>
      </c>
      <c r="F2501" s="177" t="s">
        <v>135</v>
      </c>
      <c r="G2501" s="177" t="s">
        <v>142</v>
      </c>
      <c r="H2501" s="177" t="s">
        <v>142</v>
      </c>
    </row>
    <row r="2502" spans="1:8" x14ac:dyDescent="0.2">
      <c r="A2502" s="177" t="s">
        <v>223</v>
      </c>
      <c r="B2502" s="177" t="s">
        <v>1752</v>
      </c>
      <c r="C2502" s="177" t="s">
        <v>1785</v>
      </c>
      <c r="D2502" s="177">
        <v>1</v>
      </c>
      <c r="E2502" s="177">
        <v>6</v>
      </c>
      <c r="F2502" s="177" t="s">
        <v>135</v>
      </c>
      <c r="G2502" s="177" t="s">
        <v>142</v>
      </c>
      <c r="H2502" s="177" t="s">
        <v>142</v>
      </c>
    </row>
    <row r="2503" spans="1:8" x14ac:dyDescent="0.2">
      <c r="A2503" s="177" t="s">
        <v>223</v>
      </c>
      <c r="B2503" s="177" t="s">
        <v>1752</v>
      </c>
      <c r="C2503" s="177" t="s">
        <v>960</v>
      </c>
      <c r="D2503" s="177">
        <v>2</v>
      </c>
      <c r="E2503" s="177">
        <v>5</v>
      </c>
      <c r="F2503" s="177" t="s">
        <v>135</v>
      </c>
      <c r="G2503" s="177" t="s">
        <v>142</v>
      </c>
      <c r="H2503" s="177" t="s">
        <v>142</v>
      </c>
    </row>
    <row r="2504" spans="1:8" x14ac:dyDescent="0.2">
      <c r="A2504" s="177" t="s">
        <v>223</v>
      </c>
      <c r="B2504" s="177" t="s">
        <v>1752</v>
      </c>
      <c r="C2504" s="177" t="s">
        <v>1786</v>
      </c>
      <c r="D2504" s="177">
        <v>2</v>
      </c>
      <c r="E2504" s="177">
        <v>5</v>
      </c>
      <c r="F2504" s="177" t="s">
        <v>135</v>
      </c>
      <c r="G2504" s="177" t="s">
        <v>142</v>
      </c>
      <c r="H2504" s="177" t="s">
        <v>142</v>
      </c>
    </row>
    <row r="2505" spans="1:8" x14ac:dyDescent="0.2">
      <c r="A2505" s="177" t="s">
        <v>223</v>
      </c>
      <c r="B2505" s="177" t="s">
        <v>1752</v>
      </c>
      <c r="C2505" s="177" t="s">
        <v>645</v>
      </c>
      <c r="D2505" s="177">
        <v>1</v>
      </c>
      <c r="E2505" s="177">
        <v>6</v>
      </c>
      <c r="F2505" s="177" t="s">
        <v>135</v>
      </c>
      <c r="G2505" s="177" t="s">
        <v>142</v>
      </c>
      <c r="H2505" s="177" t="s">
        <v>142</v>
      </c>
    </row>
    <row r="2506" spans="1:8" x14ac:dyDescent="0.2">
      <c r="A2506" s="177" t="s">
        <v>223</v>
      </c>
      <c r="B2506" s="177" t="s">
        <v>1752</v>
      </c>
      <c r="C2506" s="177" t="s">
        <v>363</v>
      </c>
      <c r="D2506" s="177">
        <v>1</v>
      </c>
      <c r="E2506" s="177">
        <v>5</v>
      </c>
      <c r="F2506" s="177" t="s">
        <v>135</v>
      </c>
      <c r="G2506" s="177" t="s">
        <v>142</v>
      </c>
      <c r="H2506" s="177" t="s">
        <v>142</v>
      </c>
    </row>
    <row r="2507" spans="1:8" x14ac:dyDescent="0.2">
      <c r="A2507" s="177" t="s">
        <v>223</v>
      </c>
      <c r="B2507" s="177" t="s">
        <v>1752</v>
      </c>
      <c r="C2507" s="177" t="s">
        <v>1787</v>
      </c>
      <c r="D2507" s="177">
        <v>1</v>
      </c>
      <c r="E2507" s="177">
        <v>6</v>
      </c>
      <c r="F2507" s="177" t="s">
        <v>135</v>
      </c>
      <c r="G2507" s="177" t="s">
        <v>142</v>
      </c>
      <c r="H2507" s="177" t="s">
        <v>142</v>
      </c>
    </row>
    <row r="2508" spans="1:8" x14ac:dyDescent="0.2">
      <c r="A2508" s="177" t="s">
        <v>223</v>
      </c>
      <c r="B2508" s="177" t="s">
        <v>1752</v>
      </c>
      <c r="C2508" s="177" t="s">
        <v>1788</v>
      </c>
      <c r="D2508" s="177">
        <v>1</v>
      </c>
      <c r="E2508" s="177">
        <v>5</v>
      </c>
      <c r="F2508" s="177" t="s">
        <v>135</v>
      </c>
      <c r="G2508" s="177" t="s">
        <v>142</v>
      </c>
      <c r="H2508" s="177" t="s">
        <v>142</v>
      </c>
    </row>
    <row r="2509" spans="1:8" x14ac:dyDescent="0.2">
      <c r="A2509" s="177" t="s">
        <v>223</v>
      </c>
      <c r="B2509" s="177" t="s">
        <v>1752</v>
      </c>
      <c r="C2509" s="177" t="s">
        <v>1789</v>
      </c>
      <c r="D2509" s="177">
        <v>2</v>
      </c>
      <c r="E2509" s="177">
        <v>6</v>
      </c>
      <c r="F2509" s="177" t="s">
        <v>135</v>
      </c>
      <c r="G2509" s="177" t="s">
        <v>142</v>
      </c>
      <c r="H2509" s="177" t="s">
        <v>142</v>
      </c>
    </row>
    <row r="2510" spans="1:8" x14ac:dyDescent="0.2">
      <c r="A2510" s="177" t="s">
        <v>225</v>
      </c>
      <c r="B2510" s="177" t="s">
        <v>1790</v>
      </c>
      <c r="C2510" s="177" t="s">
        <v>841</v>
      </c>
      <c r="D2510" s="177">
        <v>1</v>
      </c>
      <c r="E2510" s="177">
        <v>4</v>
      </c>
      <c r="F2510" s="177" t="s">
        <v>135</v>
      </c>
      <c r="G2510" s="177" t="s">
        <v>142</v>
      </c>
      <c r="H2510" s="177" t="s">
        <v>142</v>
      </c>
    </row>
    <row r="2511" spans="1:8" x14ac:dyDescent="0.2">
      <c r="A2511" s="177" t="s">
        <v>225</v>
      </c>
      <c r="B2511" s="177" t="s">
        <v>1790</v>
      </c>
      <c r="C2511" s="177" t="s">
        <v>1614</v>
      </c>
      <c r="D2511" s="177">
        <v>1</v>
      </c>
      <c r="E2511" s="177">
        <v>4</v>
      </c>
      <c r="F2511" s="177" t="s">
        <v>135</v>
      </c>
      <c r="G2511" s="177" t="s">
        <v>142</v>
      </c>
      <c r="H2511" s="177" t="s">
        <v>142</v>
      </c>
    </row>
    <row r="2512" spans="1:8" x14ac:dyDescent="0.2">
      <c r="A2512" s="177" t="s">
        <v>225</v>
      </c>
      <c r="B2512" s="177" t="s">
        <v>1790</v>
      </c>
      <c r="C2512" s="177" t="s">
        <v>314</v>
      </c>
      <c r="D2512" s="177">
        <v>2</v>
      </c>
      <c r="E2512" s="177">
        <v>4</v>
      </c>
      <c r="F2512" s="177" t="s">
        <v>135</v>
      </c>
      <c r="G2512" s="177" t="s">
        <v>142</v>
      </c>
      <c r="H2512" s="177" t="s">
        <v>142</v>
      </c>
    </row>
    <row r="2513" spans="1:8" x14ac:dyDescent="0.2">
      <c r="A2513" s="177" t="s">
        <v>225</v>
      </c>
      <c r="B2513" s="177" t="s">
        <v>1790</v>
      </c>
      <c r="C2513" s="177" t="s">
        <v>1791</v>
      </c>
      <c r="D2513" s="177">
        <v>3</v>
      </c>
      <c r="E2513" s="177">
        <v>4</v>
      </c>
      <c r="F2513" s="177" t="s">
        <v>135</v>
      </c>
      <c r="G2513" s="177" t="s">
        <v>142</v>
      </c>
      <c r="H2513" s="177" t="s">
        <v>142</v>
      </c>
    </row>
    <row r="2514" spans="1:8" x14ac:dyDescent="0.2">
      <c r="A2514" s="177" t="s">
        <v>225</v>
      </c>
      <c r="B2514" s="177" t="s">
        <v>1790</v>
      </c>
      <c r="C2514" s="177" t="s">
        <v>148</v>
      </c>
      <c r="D2514" s="177">
        <v>1</v>
      </c>
      <c r="E2514" s="177">
        <v>4</v>
      </c>
      <c r="F2514" s="177" t="s">
        <v>135</v>
      </c>
      <c r="G2514" s="177" t="s">
        <v>142</v>
      </c>
      <c r="H2514" s="177" t="s">
        <v>142</v>
      </c>
    </row>
    <row r="2515" spans="1:8" x14ac:dyDescent="0.2">
      <c r="A2515" s="177" t="s">
        <v>225</v>
      </c>
      <c r="B2515" s="177" t="s">
        <v>1790</v>
      </c>
      <c r="C2515" s="177" t="s">
        <v>316</v>
      </c>
      <c r="D2515" s="177">
        <v>1</v>
      </c>
      <c r="E2515" s="177">
        <v>4</v>
      </c>
      <c r="F2515" s="177" t="s">
        <v>135</v>
      </c>
      <c r="G2515" s="177" t="s">
        <v>142</v>
      </c>
      <c r="H2515" s="177" t="s">
        <v>142</v>
      </c>
    </row>
    <row r="2516" spans="1:8" x14ac:dyDescent="0.2">
      <c r="A2516" s="177" t="s">
        <v>225</v>
      </c>
      <c r="B2516" s="177" t="s">
        <v>1790</v>
      </c>
      <c r="C2516" s="177" t="s">
        <v>921</v>
      </c>
      <c r="D2516" s="177">
        <v>3</v>
      </c>
      <c r="E2516" s="177">
        <v>4</v>
      </c>
      <c r="F2516" s="177" t="s">
        <v>135</v>
      </c>
      <c r="G2516" s="177" t="s">
        <v>142</v>
      </c>
      <c r="H2516" s="177" t="s">
        <v>142</v>
      </c>
    </row>
    <row r="2517" spans="1:8" x14ac:dyDescent="0.2">
      <c r="A2517" s="177" t="s">
        <v>225</v>
      </c>
      <c r="B2517" s="177" t="s">
        <v>1790</v>
      </c>
      <c r="C2517" s="177" t="s">
        <v>1792</v>
      </c>
      <c r="D2517" s="177">
        <v>2</v>
      </c>
      <c r="E2517" s="177">
        <v>4</v>
      </c>
      <c r="F2517" s="177" t="s">
        <v>135</v>
      </c>
      <c r="G2517" s="177" t="s">
        <v>142</v>
      </c>
      <c r="H2517" s="177" t="s">
        <v>142</v>
      </c>
    </row>
    <row r="2518" spans="1:8" x14ac:dyDescent="0.2">
      <c r="A2518" s="177" t="s">
        <v>225</v>
      </c>
      <c r="B2518" s="177" t="s">
        <v>1790</v>
      </c>
      <c r="C2518" s="177" t="s">
        <v>317</v>
      </c>
      <c r="D2518" s="177">
        <v>3</v>
      </c>
      <c r="E2518" s="177">
        <v>4</v>
      </c>
      <c r="F2518" s="177" t="s">
        <v>135</v>
      </c>
      <c r="G2518" s="177" t="s">
        <v>142</v>
      </c>
      <c r="H2518" s="177" t="s">
        <v>142</v>
      </c>
    </row>
    <row r="2519" spans="1:8" x14ac:dyDescent="0.2">
      <c r="A2519" s="177" t="s">
        <v>225</v>
      </c>
      <c r="B2519" s="177" t="s">
        <v>1790</v>
      </c>
      <c r="C2519" s="177" t="s">
        <v>923</v>
      </c>
      <c r="D2519" s="177">
        <v>2</v>
      </c>
      <c r="E2519" s="177">
        <v>4</v>
      </c>
      <c r="F2519" s="177" t="s">
        <v>135</v>
      </c>
      <c r="G2519" s="177" t="s">
        <v>142</v>
      </c>
      <c r="H2519" s="177" t="s">
        <v>142</v>
      </c>
    </row>
    <row r="2520" spans="1:8" x14ac:dyDescent="0.2">
      <c r="A2520" s="177" t="s">
        <v>225</v>
      </c>
      <c r="B2520" s="177" t="s">
        <v>1790</v>
      </c>
      <c r="C2520" s="177" t="s">
        <v>1793</v>
      </c>
      <c r="D2520" s="177">
        <v>2</v>
      </c>
      <c r="E2520" s="177">
        <v>4</v>
      </c>
      <c r="F2520" s="177" t="s">
        <v>135</v>
      </c>
      <c r="G2520" s="177" t="s">
        <v>142</v>
      </c>
      <c r="H2520" s="177" t="s">
        <v>142</v>
      </c>
    </row>
    <row r="2521" spans="1:8" x14ac:dyDescent="0.2">
      <c r="A2521" s="177" t="s">
        <v>225</v>
      </c>
      <c r="B2521" s="177" t="s">
        <v>1790</v>
      </c>
      <c r="C2521" s="177" t="s">
        <v>1620</v>
      </c>
      <c r="D2521" s="177">
        <v>2</v>
      </c>
      <c r="E2521" s="177">
        <v>3</v>
      </c>
      <c r="F2521" s="177" t="s">
        <v>135</v>
      </c>
      <c r="G2521" s="177" t="s">
        <v>142</v>
      </c>
      <c r="H2521" s="177" t="s">
        <v>142</v>
      </c>
    </row>
    <row r="2522" spans="1:8" x14ac:dyDescent="0.2">
      <c r="A2522" s="177" t="s">
        <v>225</v>
      </c>
      <c r="B2522" s="177" t="s">
        <v>1790</v>
      </c>
      <c r="C2522" s="177" t="s">
        <v>976</v>
      </c>
      <c r="D2522" s="177">
        <v>1</v>
      </c>
      <c r="E2522" s="177">
        <v>4</v>
      </c>
      <c r="F2522" s="177" t="s">
        <v>135</v>
      </c>
      <c r="G2522" s="177" t="s">
        <v>142</v>
      </c>
      <c r="H2522" s="177" t="s">
        <v>142</v>
      </c>
    </row>
    <row r="2523" spans="1:8" x14ac:dyDescent="0.2">
      <c r="A2523" s="177" t="s">
        <v>225</v>
      </c>
      <c r="B2523" s="177" t="s">
        <v>1790</v>
      </c>
      <c r="C2523" s="177" t="s">
        <v>166</v>
      </c>
      <c r="D2523" s="177">
        <v>2</v>
      </c>
      <c r="E2523" s="177">
        <v>4</v>
      </c>
      <c r="F2523" s="177" t="s">
        <v>135</v>
      </c>
      <c r="G2523" s="177" t="s">
        <v>142</v>
      </c>
      <c r="H2523" s="177" t="s">
        <v>142</v>
      </c>
    </row>
    <row r="2524" spans="1:8" x14ac:dyDescent="0.2">
      <c r="A2524" s="177" t="s">
        <v>225</v>
      </c>
      <c r="B2524" s="177" t="s">
        <v>1790</v>
      </c>
      <c r="C2524" s="177" t="s">
        <v>1794</v>
      </c>
      <c r="D2524" s="177">
        <v>2</v>
      </c>
      <c r="E2524" s="177">
        <v>4</v>
      </c>
      <c r="F2524" s="177" t="s">
        <v>135</v>
      </c>
      <c r="G2524" s="177" t="s">
        <v>142</v>
      </c>
      <c r="H2524" s="177" t="s">
        <v>142</v>
      </c>
    </row>
    <row r="2525" spans="1:8" x14ac:dyDescent="0.2">
      <c r="A2525" s="177" t="s">
        <v>225</v>
      </c>
      <c r="B2525" s="177" t="s">
        <v>1790</v>
      </c>
      <c r="C2525" s="177" t="s">
        <v>170</v>
      </c>
      <c r="D2525" s="177">
        <v>2</v>
      </c>
      <c r="E2525" s="177">
        <v>4</v>
      </c>
      <c r="F2525" s="177" t="s">
        <v>135</v>
      </c>
      <c r="G2525" s="177" t="s">
        <v>142</v>
      </c>
      <c r="H2525" s="177" t="s">
        <v>142</v>
      </c>
    </row>
    <row r="2526" spans="1:8" x14ac:dyDescent="0.2">
      <c r="A2526" s="177" t="s">
        <v>225</v>
      </c>
      <c r="B2526" s="177" t="s">
        <v>1790</v>
      </c>
      <c r="C2526" s="177" t="s">
        <v>1795</v>
      </c>
      <c r="D2526" s="177">
        <v>3</v>
      </c>
      <c r="E2526" s="177">
        <v>3</v>
      </c>
      <c r="F2526" s="177" t="s">
        <v>135</v>
      </c>
      <c r="G2526" s="177" t="s">
        <v>142</v>
      </c>
      <c r="H2526" s="177" t="s">
        <v>142</v>
      </c>
    </row>
    <row r="2527" spans="1:8" x14ac:dyDescent="0.2">
      <c r="A2527" s="177" t="s">
        <v>225</v>
      </c>
      <c r="B2527" s="177" t="s">
        <v>1790</v>
      </c>
      <c r="C2527" s="177" t="s">
        <v>707</v>
      </c>
      <c r="D2527" s="177">
        <v>3</v>
      </c>
      <c r="E2527" s="177">
        <v>4</v>
      </c>
      <c r="F2527" s="177" t="s">
        <v>135</v>
      </c>
      <c r="G2527" s="177" t="s">
        <v>142</v>
      </c>
      <c r="H2527" s="177" t="s">
        <v>142</v>
      </c>
    </row>
    <row r="2528" spans="1:8" x14ac:dyDescent="0.2">
      <c r="A2528" s="177" t="s">
        <v>225</v>
      </c>
      <c r="B2528" s="177" t="s">
        <v>1790</v>
      </c>
      <c r="C2528" s="177" t="s">
        <v>1439</v>
      </c>
      <c r="D2528" s="177">
        <v>1</v>
      </c>
      <c r="E2528" s="177">
        <v>4</v>
      </c>
      <c r="F2528" s="177" t="s">
        <v>135</v>
      </c>
      <c r="G2528" s="177" t="s">
        <v>142</v>
      </c>
      <c r="H2528" s="177" t="s">
        <v>142</v>
      </c>
    </row>
    <row r="2529" spans="1:8" x14ac:dyDescent="0.2">
      <c r="A2529" s="177" t="s">
        <v>225</v>
      </c>
      <c r="B2529" s="177" t="s">
        <v>1790</v>
      </c>
      <c r="C2529" s="177" t="s">
        <v>579</v>
      </c>
      <c r="D2529" s="177">
        <v>2</v>
      </c>
      <c r="E2529" s="177">
        <v>4</v>
      </c>
      <c r="F2529" s="177" t="s">
        <v>135</v>
      </c>
      <c r="G2529" s="177" t="s">
        <v>142</v>
      </c>
      <c r="H2529" s="177" t="s">
        <v>142</v>
      </c>
    </row>
    <row r="2530" spans="1:8" x14ac:dyDescent="0.2">
      <c r="A2530" s="177" t="s">
        <v>225</v>
      </c>
      <c r="B2530" s="177" t="s">
        <v>1790</v>
      </c>
      <c r="C2530" s="177" t="s">
        <v>580</v>
      </c>
      <c r="D2530" s="177">
        <v>2</v>
      </c>
      <c r="E2530" s="177">
        <v>4</v>
      </c>
      <c r="F2530" s="177" t="s">
        <v>135</v>
      </c>
      <c r="G2530" s="177" t="s">
        <v>142</v>
      </c>
      <c r="H2530" s="177" t="s">
        <v>142</v>
      </c>
    </row>
    <row r="2531" spans="1:8" x14ac:dyDescent="0.2">
      <c r="A2531" s="177" t="s">
        <v>225</v>
      </c>
      <c r="B2531" s="177" t="s">
        <v>1790</v>
      </c>
      <c r="C2531" s="177" t="s">
        <v>1796</v>
      </c>
      <c r="D2531" s="177">
        <v>2</v>
      </c>
      <c r="E2531" s="177">
        <v>4</v>
      </c>
      <c r="F2531" s="177" t="s">
        <v>135</v>
      </c>
      <c r="G2531" s="177" t="s">
        <v>142</v>
      </c>
      <c r="H2531" s="177" t="s">
        <v>142</v>
      </c>
    </row>
    <row r="2532" spans="1:8" x14ac:dyDescent="0.2">
      <c r="A2532" s="177" t="s">
        <v>225</v>
      </c>
      <c r="B2532" s="177" t="s">
        <v>1790</v>
      </c>
      <c r="C2532" s="177" t="s">
        <v>1797</v>
      </c>
      <c r="D2532" s="177">
        <v>3</v>
      </c>
      <c r="E2532" s="177">
        <v>3</v>
      </c>
      <c r="F2532" s="177" t="s">
        <v>135</v>
      </c>
      <c r="G2532" s="177" t="s">
        <v>142</v>
      </c>
      <c r="H2532" s="177" t="s">
        <v>142</v>
      </c>
    </row>
    <row r="2533" spans="1:8" x14ac:dyDescent="0.2">
      <c r="A2533" s="177" t="s">
        <v>225</v>
      </c>
      <c r="B2533" s="177" t="s">
        <v>1790</v>
      </c>
      <c r="C2533" s="177" t="s">
        <v>196</v>
      </c>
      <c r="D2533" s="177">
        <v>3</v>
      </c>
      <c r="E2533" s="177">
        <v>3</v>
      </c>
      <c r="F2533" s="177" t="s">
        <v>135</v>
      </c>
      <c r="G2533" s="177" t="s">
        <v>142</v>
      </c>
      <c r="H2533" s="177" t="s">
        <v>142</v>
      </c>
    </row>
    <row r="2534" spans="1:8" x14ac:dyDescent="0.2">
      <c r="A2534" s="177" t="s">
        <v>225</v>
      </c>
      <c r="B2534" s="177" t="s">
        <v>1790</v>
      </c>
      <c r="C2534" s="177" t="s">
        <v>1798</v>
      </c>
      <c r="D2534" s="177">
        <v>2</v>
      </c>
      <c r="E2534" s="177">
        <v>4</v>
      </c>
      <c r="F2534" s="177" t="s">
        <v>135</v>
      </c>
      <c r="G2534" s="177" t="s">
        <v>142</v>
      </c>
      <c r="H2534" s="177" t="s">
        <v>142</v>
      </c>
    </row>
    <row r="2535" spans="1:8" x14ac:dyDescent="0.2">
      <c r="A2535" s="177" t="s">
        <v>225</v>
      </c>
      <c r="B2535" s="177" t="s">
        <v>1790</v>
      </c>
      <c r="C2535" s="177" t="s">
        <v>198</v>
      </c>
      <c r="D2535" s="177">
        <v>3</v>
      </c>
      <c r="E2535" s="177">
        <v>4</v>
      </c>
      <c r="F2535" s="177" t="s">
        <v>135</v>
      </c>
      <c r="G2535" s="177" t="s">
        <v>142</v>
      </c>
      <c r="H2535" s="177" t="s">
        <v>142</v>
      </c>
    </row>
    <row r="2536" spans="1:8" x14ac:dyDescent="0.2">
      <c r="A2536" s="177" t="s">
        <v>225</v>
      </c>
      <c r="B2536" s="177" t="s">
        <v>1790</v>
      </c>
      <c r="C2536" s="177" t="s">
        <v>762</v>
      </c>
      <c r="D2536" s="177">
        <v>3</v>
      </c>
      <c r="E2536" s="177">
        <v>4</v>
      </c>
      <c r="F2536" s="177" t="s">
        <v>135</v>
      </c>
      <c r="G2536" s="177" t="s">
        <v>142</v>
      </c>
      <c r="H2536" s="177" t="s">
        <v>142</v>
      </c>
    </row>
    <row r="2537" spans="1:8" x14ac:dyDescent="0.2">
      <c r="A2537" s="177" t="s">
        <v>225</v>
      </c>
      <c r="B2537" s="177" t="s">
        <v>1790</v>
      </c>
      <c r="C2537" s="177" t="s">
        <v>1799</v>
      </c>
      <c r="D2537" s="177">
        <v>1</v>
      </c>
      <c r="E2537" s="177">
        <v>4</v>
      </c>
      <c r="F2537" s="177" t="s">
        <v>135</v>
      </c>
      <c r="G2537" s="177" t="s">
        <v>142</v>
      </c>
      <c r="H2537" s="177" t="s">
        <v>142</v>
      </c>
    </row>
    <row r="2538" spans="1:8" x14ac:dyDescent="0.2">
      <c r="A2538" s="177" t="s">
        <v>225</v>
      </c>
      <c r="B2538" s="177" t="s">
        <v>1790</v>
      </c>
      <c r="C2538" s="177" t="s">
        <v>1800</v>
      </c>
      <c r="D2538" s="177">
        <v>1</v>
      </c>
      <c r="E2538" s="177">
        <v>4</v>
      </c>
      <c r="F2538" s="177" t="s">
        <v>135</v>
      </c>
      <c r="G2538" s="177" t="s">
        <v>142</v>
      </c>
      <c r="H2538" s="177" t="s">
        <v>142</v>
      </c>
    </row>
    <row r="2539" spans="1:8" x14ac:dyDescent="0.2">
      <c r="A2539" s="177" t="s">
        <v>225</v>
      </c>
      <c r="B2539" s="177" t="s">
        <v>1790</v>
      </c>
      <c r="C2539" s="177" t="s">
        <v>202</v>
      </c>
      <c r="D2539" s="177">
        <v>1</v>
      </c>
      <c r="E2539" s="177">
        <v>4</v>
      </c>
      <c r="F2539" s="177" t="s">
        <v>135</v>
      </c>
      <c r="G2539" s="177" t="s">
        <v>142</v>
      </c>
      <c r="H2539" s="177" t="s">
        <v>142</v>
      </c>
    </row>
    <row r="2540" spans="1:8" x14ac:dyDescent="0.2">
      <c r="A2540" s="177" t="s">
        <v>225</v>
      </c>
      <c r="B2540" s="177" t="s">
        <v>1790</v>
      </c>
      <c r="C2540" s="177" t="s">
        <v>714</v>
      </c>
      <c r="D2540" s="177">
        <v>3</v>
      </c>
      <c r="E2540" s="177">
        <v>4</v>
      </c>
      <c r="F2540" s="177" t="s">
        <v>135</v>
      </c>
      <c r="G2540" s="177" t="s">
        <v>142</v>
      </c>
      <c r="H2540" s="177" t="s">
        <v>142</v>
      </c>
    </row>
    <row r="2541" spans="1:8" x14ac:dyDescent="0.2">
      <c r="A2541" s="177" t="s">
        <v>225</v>
      </c>
      <c r="B2541" s="177" t="s">
        <v>1790</v>
      </c>
      <c r="C2541" s="177" t="s">
        <v>1801</v>
      </c>
      <c r="D2541" s="177">
        <v>1</v>
      </c>
      <c r="E2541" s="177">
        <v>4</v>
      </c>
      <c r="F2541" s="177" t="s">
        <v>135</v>
      </c>
      <c r="G2541" s="177" t="s">
        <v>142</v>
      </c>
      <c r="H2541" s="177" t="s">
        <v>142</v>
      </c>
    </row>
    <row r="2542" spans="1:8" x14ac:dyDescent="0.2">
      <c r="A2542" s="177" t="s">
        <v>225</v>
      </c>
      <c r="B2542" s="177" t="s">
        <v>1790</v>
      </c>
      <c r="C2542" s="177" t="s">
        <v>515</v>
      </c>
      <c r="D2542" s="177">
        <v>2</v>
      </c>
      <c r="E2542" s="177">
        <v>4</v>
      </c>
      <c r="F2542" s="177" t="s">
        <v>135</v>
      </c>
      <c r="G2542" s="177" t="s">
        <v>142</v>
      </c>
      <c r="H2542" s="177" t="s">
        <v>142</v>
      </c>
    </row>
    <row r="2543" spans="1:8" x14ac:dyDescent="0.2">
      <c r="A2543" s="177" t="s">
        <v>225</v>
      </c>
      <c r="B2543" s="177" t="s">
        <v>1790</v>
      </c>
      <c r="C2543" s="177" t="s">
        <v>600</v>
      </c>
      <c r="D2543" s="177">
        <v>1</v>
      </c>
      <c r="E2543" s="177">
        <v>4</v>
      </c>
      <c r="F2543" s="177" t="s">
        <v>135</v>
      </c>
      <c r="G2543" s="177" t="s">
        <v>142</v>
      </c>
      <c r="H2543" s="177" t="s">
        <v>142</v>
      </c>
    </row>
    <row r="2544" spans="1:8" x14ac:dyDescent="0.2">
      <c r="A2544" s="177" t="s">
        <v>225</v>
      </c>
      <c r="B2544" s="177" t="s">
        <v>1790</v>
      </c>
      <c r="C2544" s="177" t="s">
        <v>1802</v>
      </c>
      <c r="D2544" s="177">
        <v>3</v>
      </c>
      <c r="E2544" s="177">
        <v>3</v>
      </c>
      <c r="F2544" s="177" t="s">
        <v>135</v>
      </c>
      <c r="G2544" s="177" t="s">
        <v>142</v>
      </c>
      <c r="H2544" s="177" t="s">
        <v>142</v>
      </c>
    </row>
    <row r="2545" spans="1:8" x14ac:dyDescent="0.2">
      <c r="A2545" s="177" t="s">
        <v>225</v>
      </c>
      <c r="B2545" s="177" t="s">
        <v>1790</v>
      </c>
      <c r="C2545" s="177" t="s">
        <v>715</v>
      </c>
      <c r="D2545" s="177">
        <v>2</v>
      </c>
      <c r="E2545" s="177">
        <v>3</v>
      </c>
      <c r="F2545" s="177" t="s">
        <v>135</v>
      </c>
      <c r="G2545" s="177" t="s">
        <v>142</v>
      </c>
      <c r="H2545" s="177" t="s">
        <v>142</v>
      </c>
    </row>
    <row r="2546" spans="1:8" x14ac:dyDescent="0.2">
      <c r="A2546" s="177" t="s">
        <v>225</v>
      </c>
      <c r="B2546" s="177" t="s">
        <v>1790</v>
      </c>
      <c r="C2546" s="177" t="s">
        <v>1803</v>
      </c>
      <c r="D2546" s="177">
        <v>1</v>
      </c>
      <c r="E2546" s="177">
        <v>4</v>
      </c>
      <c r="F2546" s="177" t="s">
        <v>135</v>
      </c>
      <c r="G2546" s="177" t="s">
        <v>142</v>
      </c>
      <c r="H2546" s="177" t="s">
        <v>142</v>
      </c>
    </row>
    <row r="2547" spans="1:8" x14ac:dyDescent="0.2">
      <c r="A2547" s="177" t="s">
        <v>225</v>
      </c>
      <c r="B2547" s="177" t="s">
        <v>1790</v>
      </c>
      <c r="C2547" s="177" t="s">
        <v>1450</v>
      </c>
      <c r="D2547" s="177">
        <v>3</v>
      </c>
      <c r="E2547" s="177">
        <v>3</v>
      </c>
      <c r="F2547" s="177" t="s">
        <v>135</v>
      </c>
      <c r="G2547" s="177" t="s">
        <v>142</v>
      </c>
      <c r="H2547" s="177" t="s">
        <v>142</v>
      </c>
    </row>
    <row r="2548" spans="1:8" x14ac:dyDescent="0.2">
      <c r="A2548" s="177" t="s">
        <v>225</v>
      </c>
      <c r="B2548" s="177" t="s">
        <v>1790</v>
      </c>
      <c r="C2548" s="177" t="s">
        <v>716</v>
      </c>
      <c r="D2548" s="177">
        <v>2</v>
      </c>
      <c r="E2548" s="177">
        <v>3</v>
      </c>
      <c r="F2548" s="177" t="s">
        <v>135</v>
      </c>
      <c r="G2548" s="177" t="s">
        <v>142</v>
      </c>
      <c r="H2548" s="177" t="s">
        <v>142</v>
      </c>
    </row>
    <row r="2549" spans="1:8" x14ac:dyDescent="0.2">
      <c r="A2549" s="177" t="s">
        <v>225</v>
      </c>
      <c r="B2549" s="177" t="s">
        <v>1790</v>
      </c>
      <c r="C2549" s="177" t="s">
        <v>206</v>
      </c>
      <c r="D2549" s="177">
        <v>3</v>
      </c>
      <c r="E2549" s="177">
        <v>4</v>
      </c>
      <c r="F2549" s="177" t="s">
        <v>135</v>
      </c>
      <c r="G2549" s="177" t="s">
        <v>142</v>
      </c>
      <c r="H2549" s="177" t="s">
        <v>142</v>
      </c>
    </row>
    <row r="2550" spans="1:8" x14ac:dyDescent="0.2">
      <c r="A2550" s="177" t="s">
        <v>225</v>
      </c>
      <c r="B2550" s="177" t="s">
        <v>1790</v>
      </c>
      <c r="C2550" s="177" t="s">
        <v>935</v>
      </c>
      <c r="D2550" s="177">
        <v>1</v>
      </c>
      <c r="E2550" s="177">
        <v>4</v>
      </c>
      <c r="F2550" s="177" t="s">
        <v>135</v>
      </c>
      <c r="G2550" s="177" t="s">
        <v>142</v>
      </c>
      <c r="H2550" s="177" t="s">
        <v>142</v>
      </c>
    </row>
    <row r="2551" spans="1:8" x14ac:dyDescent="0.2">
      <c r="A2551" s="177" t="s">
        <v>225</v>
      </c>
      <c r="B2551" s="177" t="s">
        <v>1790</v>
      </c>
      <c r="C2551" s="177" t="s">
        <v>208</v>
      </c>
      <c r="D2551" s="177">
        <v>2</v>
      </c>
      <c r="E2551" s="177">
        <v>4</v>
      </c>
      <c r="F2551" s="177" t="s">
        <v>135</v>
      </c>
      <c r="G2551" s="177" t="s">
        <v>142</v>
      </c>
      <c r="H2551" s="177" t="s">
        <v>142</v>
      </c>
    </row>
    <row r="2552" spans="1:8" x14ac:dyDescent="0.2">
      <c r="A2552" s="177" t="s">
        <v>225</v>
      </c>
      <c r="B2552" s="177" t="s">
        <v>1790</v>
      </c>
      <c r="C2552" s="177" t="s">
        <v>1189</v>
      </c>
      <c r="D2552" s="177">
        <v>1</v>
      </c>
      <c r="E2552" s="177">
        <v>4</v>
      </c>
      <c r="F2552" s="177" t="s">
        <v>135</v>
      </c>
      <c r="G2552" s="177" t="s">
        <v>142</v>
      </c>
      <c r="H2552" s="177" t="s">
        <v>142</v>
      </c>
    </row>
    <row r="2553" spans="1:8" x14ac:dyDescent="0.2">
      <c r="A2553" s="177" t="s">
        <v>225</v>
      </c>
      <c r="B2553" s="177" t="s">
        <v>1790</v>
      </c>
      <c r="C2553" s="177" t="s">
        <v>210</v>
      </c>
      <c r="D2553" s="177">
        <v>1</v>
      </c>
      <c r="E2553" s="177">
        <v>4</v>
      </c>
      <c r="F2553" s="177" t="s">
        <v>135</v>
      </c>
      <c r="G2553" s="177" t="s">
        <v>142</v>
      </c>
      <c r="H2553" s="177" t="s">
        <v>142</v>
      </c>
    </row>
    <row r="2554" spans="1:8" x14ac:dyDescent="0.2">
      <c r="A2554" s="177" t="s">
        <v>225</v>
      </c>
      <c r="B2554" s="177" t="s">
        <v>1790</v>
      </c>
      <c r="C2554" s="177" t="s">
        <v>212</v>
      </c>
      <c r="D2554" s="177">
        <v>1</v>
      </c>
      <c r="E2554" s="177">
        <v>4</v>
      </c>
      <c r="F2554" s="177" t="s">
        <v>135</v>
      </c>
      <c r="G2554" s="177" t="s">
        <v>142</v>
      </c>
      <c r="H2554" s="177" t="s">
        <v>142</v>
      </c>
    </row>
    <row r="2555" spans="1:8" x14ac:dyDescent="0.2">
      <c r="A2555" s="177" t="s">
        <v>225</v>
      </c>
      <c r="B2555" s="177" t="s">
        <v>1790</v>
      </c>
      <c r="C2555" s="177" t="s">
        <v>338</v>
      </c>
      <c r="D2555" s="177">
        <v>2</v>
      </c>
      <c r="E2555" s="177">
        <v>4</v>
      </c>
      <c r="F2555" s="177" t="s">
        <v>135</v>
      </c>
      <c r="G2555" s="177" t="s">
        <v>142</v>
      </c>
      <c r="H2555" s="177" t="s">
        <v>142</v>
      </c>
    </row>
    <row r="2556" spans="1:8" x14ac:dyDescent="0.2">
      <c r="A2556" s="177" t="s">
        <v>225</v>
      </c>
      <c r="B2556" s="177" t="s">
        <v>1790</v>
      </c>
      <c r="C2556" s="177" t="s">
        <v>723</v>
      </c>
      <c r="D2556" s="177">
        <v>1</v>
      </c>
      <c r="E2556" s="177">
        <v>4</v>
      </c>
      <c r="F2556" s="177" t="s">
        <v>135</v>
      </c>
      <c r="G2556" s="177" t="s">
        <v>142</v>
      </c>
      <c r="H2556" s="177" t="s">
        <v>142</v>
      </c>
    </row>
    <row r="2557" spans="1:8" x14ac:dyDescent="0.2">
      <c r="A2557" s="177" t="s">
        <v>225</v>
      </c>
      <c r="B2557" s="177" t="s">
        <v>1790</v>
      </c>
      <c r="C2557" s="177" t="s">
        <v>386</v>
      </c>
      <c r="D2557" s="177">
        <v>3</v>
      </c>
      <c r="E2557" s="177">
        <v>3</v>
      </c>
      <c r="F2557" s="177" t="s">
        <v>135</v>
      </c>
      <c r="G2557" s="177" t="s">
        <v>142</v>
      </c>
      <c r="H2557" s="177" t="s">
        <v>142</v>
      </c>
    </row>
    <row r="2558" spans="1:8" x14ac:dyDescent="0.2">
      <c r="A2558" s="177" t="s">
        <v>225</v>
      </c>
      <c r="B2558" s="177" t="s">
        <v>1790</v>
      </c>
      <c r="C2558" s="177" t="s">
        <v>216</v>
      </c>
      <c r="D2558" s="177">
        <v>3</v>
      </c>
      <c r="E2558" s="177">
        <v>3</v>
      </c>
      <c r="F2558" s="177" t="s">
        <v>135</v>
      </c>
      <c r="G2558" s="177" t="s">
        <v>142</v>
      </c>
      <c r="H2558" s="177" t="s">
        <v>142</v>
      </c>
    </row>
    <row r="2559" spans="1:8" x14ac:dyDescent="0.2">
      <c r="A2559" s="177" t="s">
        <v>225</v>
      </c>
      <c r="B2559" s="177" t="s">
        <v>1790</v>
      </c>
      <c r="C2559" s="177" t="s">
        <v>218</v>
      </c>
      <c r="D2559" s="177">
        <v>1</v>
      </c>
      <c r="E2559" s="177">
        <v>4</v>
      </c>
      <c r="F2559" s="177" t="s">
        <v>135</v>
      </c>
      <c r="G2559" s="177" t="s">
        <v>142</v>
      </c>
      <c r="H2559" s="177" t="s">
        <v>142</v>
      </c>
    </row>
    <row r="2560" spans="1:8" x14ac:dyDescent="0.2">
      <c r="A2560" s="177" t="s">
        <v>225</v>
      </c>
      <c r="B2560" s="177" t="s">
        <v>1790</v>
      </c>
      <c r="C2560" s="177" t="s">
        <v>686</v>
      </c>
      <c r="D2560" s="177">
        <v>1</v>
      </c>
      <c r="E2560" s="177">
        <v>4</v>
      </c>
      <c r="F2560" s="177" t="s">
        <v>135</v>
      </c>
      <c r="G2560" s="177" t="s">
        <v>142</v>
      </c>
      <c r="H2560" s="177" t="s">
        <v>142</v>
      </c>
    </row>
    <row r="2561" spans="1:8" x14ac:dyDescent="0.2">
      <c r="A2561" s="177" t="s">
        <v>225</v>
      </c>
      <c r="B2561" s="177" t="s">
        <v>1790</v>
      </c>
      <c r="C2561" s="177" t="s">
        <v>340</v>
      </c>
      <c r="D2561" s="177">
        <v>1</v>
      </c>
      <c r="E2561" s="177">
        <v>4</v>
      </c>
      <c r="F2561" s="177" t="s">
        <v>135</v>
      </c>
      <c r="G2561" s="177" t="s">
        <v>142</v>
      </c>
      <c r="H2561" s="177" t="s">
        <v>142</v>
      </c>
    </row>
    <row r="2562" spans="1:8" x14ac:dyDescent="0.2">
      <c r="A2562" s="177" t="s">
        <v>225</v>
      </c>
      <c r="B2562" s="177" t="s">
        <v>1790</v>
      </c>
      <c r="C2562" s="177" t="s">
        <v>1804</v>
      </c>
      <c r="D2562" s="177">
        <v>1</v>
      </c>
      <c r="E2562" s="177">
        <v>4</v>
      </c>
      <c r="F2562" s="177" t="s">
        <v>135</v>
      </c>
      <c r="G2562" s="177" t="s">
        <v>142</v>
      </c>
      <c r="H2562" s="177" t="s">
        <v>142</v>
      </c>
    </row>
    <row r="2563" spans="1:8" x14ac:dyDescent="0.2">
      <c r="A2563" s="177" t="s">
        <v>225</v>
      </c>
      <c r="B2563" s="177" t="s">
        <v>1790</v>
      </c>
      <c r="C2563" s="177" t="s">
        <v>226</v>
      </c>
      <c r="D2563" s="177">
        <v>2</v>
      </c>
      <c r="E2563" s="177">
        <v>4</v>
      </c>
      <c r="F2563" s="177" t="s">
        <v>135</v>
      </c>
      <c r="G2563" s="177" t="s">
        <v>142</v>
      </c>
      <c r="H2563" s="177" t="s">
        <v>142</v>
      </c>
    </row>
    <row r="2564" spans="1:8" x14ac:dyDescent="0.2">
      <c r="A2564" s="177" t="s">
        <v>225</v>
      </c>
      <c r="B2564" s="177" t="s">
        <v>1790</v>
      </c>
      <c r="C2564" s="177" t="s">
        <v>228</v>
      </c>
      <c r="D2564" s="177">
        <v>3</v>
      </c>
      <c r="E2564" s="177">
        <v>3</v>
      </c>
      <c r="F2564" s="177" t="s">
        <v>135</v>
      </c>
      <c r="G2564" s="177" t="s">
        <v>142</v>
      </c>
      <c r="H2564" s="177" t="s">
        <v>142</v>
      </c>
    </row>
    <row r="2565" spans="1:8" x14ac:dyDescent="0.2">
      <c r="A2565" s="177" t="s">
        <v>225</v>
      </c>
      <c r="B2565" s="177" t="s">
        <v>1790</v>
      </c>
      <c r="C2565" s="177" t="s">
        <v>232</v>
      </c>
      <c r="D2565" s="177">
        <v>3</v>
      </c>
      <c r="E2565" s="177">
        <v>4</v>
      </c>
      <c r="F2565" s="177" t="s">
        <v>135</v>
      </c>
      <c r="G2565" s="177" t="s">
        <v>142</v>
      </c>
      <c r="H2565" s="177" t="s">
        <v>142</v>
      </c>
    </row>
    <row r="2566" spans="1:8" x14ac:dyDescent="0.2">
      <c r="A2566" s="177" t="s">
        <v>225</v>
      </c>
      <c r="B2566" s="177" t="s">
        <v>1790</v>
      </c>
      <c r="C2566" s="177" t="s">
        <v>234</v>
      </c>
      <c r="D2566" s="177">
        <v>1</v>
      </c>
      <c r="E2566" s="177">
        <v>4</v>
      </c>
      <c r="F2566" s="177" t="s">
        <v>135</v>
      </c>
      <c r="G2566" s="177" t="s">
        <v>142</v>
      </c>
      <c r="H2566" s="177" t="s">
        <v>142</v>
      </c>
    </row>
    <row r="2567" spans="1:8" x14ac:dyDescent="0.2">
      <c r="A2567" s="177" t="s">
        <v>225</v>
      </c>
      <c r="B2567" s="177" t="s">
        <v>1790</v>
      </c>
      <c r="C2567" s="177" t="s">
        <v>1805</v>
      </c>
      <c r="D2567" s="177">
        <v>1</v>
      </c>
      <c r="E2567" s="177">
        <v>4</v>
      </c>
      <c r="F2567" s="177" t="s">
        <v>135</v>
      </c>
      <c r="G2567" s="177" t="s">
        <v>142</v>
      </c>
      <c r="H2567" s="177" t="s">
        <v>142</v>
      </c>
    </row>
    <row r="2568" spans="1:8" x14ac:dyDescent="0.2">
      <c r="A2568" s="177" t="s">
        <v>225</v>
      </c>
      <c r="B2568" s="177" t="s">
        <v>1790</v>
      </c>
      <c r="C2568" s="177" t="s">
        <v>1806</v>
      </c>
      <c r="D2568" s="177">
        <v>1</v>
      </c>
      <c r="E2568" s="177">
        <v>4</v>
      </c>
      <c r="F2568" s="177" t="s">
        <v>135</v>
      </c>
      <c r="G2568" s="177" t="s">
        <v>142</v>
      </c>
      <c r="H2568" s="177" t="s">
        <v>142</v>
      </c>
    </row>
    <row r="2569" spans="1:8" x14ac:dyDescent="0.2">
      <c r="A2569" s="177" t="s">
        <v>225</v>
      </c>
      <c r="B2569" s="177" t="s">
        <v>1790</v>
      </c>
      <c r="C2569" s="177" t="s">
        <v>1807</v>
      </c>
      <c r="D2569" s="177">
        <v>2</v>
      </c>
      <c r="E2569" s="177">
        <v>3</v>
      </c>
      <c r="F2569" s="177" t="s">
        <v>135</v>
      </c>
      <c r="G2569" s="177" t="s">
        <v>142</v>
      </c>
      <c r="H2569" s="177" t="s">
        <v>142</v>
      </c>
    </row>
    <row r="2570" spans="1:8" x14ac:dyDescent="0.2">
      <c r="A2570" s="177" t="s">
        <v>225</v>
      </c>
      <c r="B2570" s="177" t="s">
        <v>1790</v>
      </c>
      <c r="C2570" s="177" t="s">
        <v>1538</v>
      </c>
      <c r="D2570" s="177">
        <v>1</v>
      </c>
      <c r="E2570" s="177">
        <v>4</v>
      </c>
      <c r="F2570" s="177" t="s">
        <v>135</v>
      </c>
      <c r="G2570" s="177" t="s">
        <v>142</v>
      </c>
      <c r="H2570" s="177" t="s">
        <v>142</v>
      </c>
    </row>
    <row r="2571" spans="1:8" x14ac:dyDescent="0.2">
      <c r="A2571" s="177" t="s">
        <v>225</v>
      </c>
      <c r="B2571" s="177" t="s">
        <v>1790</v>
      </c>
      <c r="C2571" s="177" t="s">
        <v>238</v>
      </c>
      <c r="D2571" s="177">
        <v>1</v>
      </c>
      <c r="E2571" s="177">
        <v>4</v>
      </c>
      <c r="F2571" s="177" t="s">
        <v>135</v>
      </c>
      <c r="G2571" s="177" t="s">
        <v>142</v>
      </c>
      <c r="H2571" s="177" t="s">
        <v>142</v>
      </c>
    </row>
    <row r="2572" spans="1:8" x14ac:dyDescent="0.2">
      <c r="A2572" s="177" t="s">
        <v>225</v>
      </c>
      <c r="B2572" s="177" t="s">
        <v>1790</v>
      </c>
      <c r="C2572" s="177" t="s">
        <v>240</v>
      </c>
      <c r="D2572" s="177">
        <v>2</v>
      </c>
      <c r="E2572" s="177">
        <v>4</v>
      </c>
      <c r="F2572" s="177" t="s">
        <v>135</v>
      </c>
      <c r="G2572" s="177" t="s">
        <v>142</v>
      </c>
      <c r="H2572" s="177" t="s">
        <v>142</v>
      </c>
    </row>
    <row r="2573" spans="1:8" x14ac:dyDescent="0.2">
      <c r="A2573" s="177" t="s">
        <v>225</v>
      </c>
      <c r="B2573" s="177" t="s">
        <v>1790</v>
      </c>
      <c r="C2573" s="177" t="s">
        <v>1459</v>
      </c>
      <c r="D2573" s="177">
        <v>1</v>
      </c>
      <c r="E2573" s="177">
        <v>4</v>
      </c>
      <c r="F2573" s="177" t="s">
        <v>135</v>
      </c>
      <c r="G2573" s="177" t="s">
        <v>142</v>
      </c>
      <c r="H2573" s="177" t="s">
        <v>142</v>
      </c>
    </row>
    <row r="2574" spans="1:8" x14ac:dyDescent="0.2">
      <c r="A2574" s="177" t="s">
        <v>225</v>
      </c>
      <c r="B2574" s="177" t="s">
        <v>1790</v>
      </c>
      <c r="C2574" s="177" t="s">
        <v>242</v>
      </c>
      <c r="D2574" s="177">
        <v>3</v>
      </c>
      <c r="E2574" s="177">
        <v>4</v>
      </c>
      <c r="F2574" s="177" t="s">
        <v>135</v>
      </c>
      <c r="G2574" s="177" t="s">
        <v>142</v>
      </c>
      <c r="H2574" s="177" t="s">
        <v>142</v>
      </c>
    </row>
    <row r="2575" spans="1:8" x14ac:dyDescent="0.2">
      <c r="A2575" s="177" t="s">
        <v>225</v>
      </c>
      <c r="B2575" s="177" t="s">
        <v>1790</v>
      </c>
      <c r="C2575" s="177" t="s">
        <v>1808</v>
      </c>
      <c r="D2575" s="177">
        <v>3</v>
      </c>
      <c r="E2575" s="177">
        <v>4</v>
      </c>
      <c r="F2575" s="177" t="s">
        <v>135</v>
      </c>
      <c r="G2575" s="177" t="s">
        <v>142</v>
      </c>
      <c r="H2575" s="177" t="s">
        <v>142</v>
      </c>
    </row>
    <row r="2576" spans="1:8" x14ac:dyDescent="0.2">
      <c r="A2576" s="177" t="s">
        <v>225</v>
      </c>
      <c r="B2576" s="177" t="s">
        <v>1790</v>
      </c>
      <c r="C2576" s="177" t="s">
        <v>1809</v>
      </c>
      <c r="D2576" s="177">
        <v>2</v>
      </c>
      <c r="E2576" s="177">
        <v>4</v>
      </c>
      <c r="F2576" s="177" t="s">
        <v>135</v>
      </c>
      <c r="G2576" s="177" t="s">
        <v>142</v>
      </c>
      <c r="H2576" s="177" t="s">
        <v>142</v>
      </c>
    </row>
    <row r="2577" spans="1:8" x14ac:dyDescent="0.2">
      <c r="A2577" s="177" t="s">
        <v>225</v>
      </c>
      <c r="B2577" s="177" t="s">
        <v>1790</v>
      </c>
      <c r="C2577" s="177" t="s">
        <v>244</v>
      </c>
      <c r="D2577" s="177">
        <v>1</v>
      </c>
      <c r="E2577" s="177">
        <v>4</v>
      </c>
      <c r="F2577" s="177" t="s">
        <v>135</v>
      </c>
      <c r="G2577" s="177" t="s">
        <v>142</v>
      </c>
      <c r="H2577" s="177" t="s">
        <v>142</v>
      </c>
    </row>
    <row r="2578" spans="1:8" x14ac:dyDescent="0.2">
      <c r="A2578" s="177" t="s">
        <v>225</v>
      </c>
      <c r="B2578" s="177" t="s">
        <v>1790</v>
      </c>
      <c r="C2578" s="177" t="s">
        <v>1810</v>
      </c>
      <c r="D2578" s="177">
        <v>2</v>
      </c>
      <c r="E2578" s="177">
        <v>4</v>
      </c>
      <c r="F2578" s="177" t="s">
        <v>135</v>
      </c>
      <c r="G2578" s="177" t="s">
        <v>142</v>
      </c>
      <c r="H2578" s="177" t="s">
        <v>142</v>
      </c>
    </row>
    <row r="2579" spans="1:8" x14ac:dyDescent="0.2">
      <c r="A2579" s="177" t="s">
        <v>225</v>
      </c>
      <c r="B2579" s="177" t="s">
        <v>1790</v>
      </c>
      <c r="C2579" s="177" t="s">
        <v>351</v>
      </c>
      <c r="D2579" s="177">
        <v>2</v>
      </c>
      <c r="E2579" s="177">
        <v>4</v>
      </c>
      <c r="F2579" s="177" t="s">
        <v>135</v>
      </c>
      <c r="G2579" s="177" t="s">
        <v>142</v>
      </c>
      <c r="H2579" s="177" t="s">
        <v>142</v>
      </c>
    </row>
    <row r="2580" spans="1:8" x14ac:dyDescent="0.2">
      <c r="A2580" s="177" t="s">
        <v>225</v>
      </c>
      <c r="B2580" s="177" t="s">
        <v>1790</v>
      </c>
      <c r="C2580" s="177" t="s">
        <v>536</v>
      </c>
      <c r="D2580" s="177">
        <v>2</v>
      </c>
      <c r="E2580" s="177">
        <v>4</v>
      </c>
      <c r="F2580" s="177" t="s">
        <v>135</v>
      </c>
      <c r="G2580" s="177" t="s">
        <v>142</v>
      </c>
      <c r="H2580" s="177" t="s">
        <v>142</v>
      </c>
    </row>
    <row r="2581" spans="1:8" x14ac:dyDescent="0.2">
      <c r="A2581" s="177" t="s">
        <v>225</v>
      </c>
      <c r="B2581" s="177" t="s">
        <v>1790</v>
      </c>
      <c r="C2581" s="177" t="s">
        <v>1811</v>
      </c>
      <c r="D2581" s="177">
        <v>3</v>
      </c>
      <c r="E2581" s="177">
        <v>4</v>
      </c>
      <c r="F2581" s="177" t="s">
        <v>135</v>
      </c>
      <c r="G2581" s="177" t="s">
        <v>142</v>
      </c>
      <c r="H2581" s="177" t="s">
        <v>142</v>
      </c>
    </row>
    <row r="2582" spans="1:8" x14ac:dyDescent="0.2">
      <c r="A2582" s="177" t="s">
        <v>225</v>
      </c>
      <c r="B2582" s="177" t="s">
        <v>1790</v>
      </c>
      <c r="C2582" s="177" t="s">
        <v>1812</v>
      </c>
      <c r="D2582" s="177">
        <v>1</v>
      </c>
      <c r="E2582" s="177">
        <v>4</v>
      </c>
      <c r="F2582" s="177" t="s">
        <v>135</v>
      </c>
      <c r="G2582" s="177" t="s">
        <v>142</v>
      </c>
      <c r="H2582" s="177" t="s">
        <v>142</v>
      </c>
    </row>
    <row r="2583" spans="1:8" x14ac:dyDescent="0.2">
      <c r="A2583" s="177" t="s">
        <v>225</v>
      </c>
      <c r="B2583" s="177" t="s">
        <v>1790</v>
      </c>
      <c r="C2583" s="177" t="s">
        <v>956</v>
      </c>
      <c r="D2583" s="177">
        <v>2</v>
      </c>
      <c r="E2583" s="177">
        <v>4</v>
      </c>
      <c r="F2583" s="177" t="s">
        <v>135</v>
      </c>
      <c r="G2583" s="177" t="s">
        <v>142</v>
      </c>
      <c r="H2583" s="177" t="s">
        <v>142</v>
      </c>
    </row>
    <row r="2584" spans="1:8" x14ac:dyDescent="0.2">
      <c r="A2584" s="177" t="s">
        <v>225</v>
      </c>
      <c r="B2584" s="177" t="s">
        <v>1790</v>
      </c>
      <c r="C2584" s="177" t="s">
        <v>1471</v>
      </c>
      <c r="D2584" s="177">
        <v>1</v>
      </c>
      <c r="E2584" s="177">
        <v>4</v>
      </c>
      <c r="F2584" s="177" t="s">
        <v>135</v>
      </c>
      <c r="G2584" s="177" t="s">
        <v>142</v>
      </c>
      <c r="H2584" s="177" t="s">
        <v>142</v>
      </c>
    </row>
    <row r="2585" spans="1:8" x14ac:dyDescent="0.2">
      <c r="A2585" s="177" t="s">
        <v>225</v>
      </c>
      <c r="B2585" s="177" t="s">
        <v>1790</v>
      </c>
      <c r="C2585" s="177" t="s">
        <v>357</v>
      </c>
      <c r="D2585" s="177">
        <v>3</v>
      </c>
      <c r="E2585" s="177">
        <v>4</v>
      </c>
      <c r="F2585" s="177" t="s">
        <v>135</v>
      </c>
      <c r="G2585" s="177" t="s">
        <v>142</v>
      </c>
      <c r="H2585" s="177" t="s">
        <v>142</v>
      </c>
    </row>
    <row r="2586" spans="1:8" x14ac:dyDescent="0.2">
      <c r="A2586" s="177" t="s">
        <v>225</v>
      </c>
      <c r="B2586" s="177" t="s">
        <v>1790</v>
      </c>
      <c r="C2586" s="177" t="s">
        <v>1813</v>
      </c>
      <c r="D2586" s="177">
        <v>3</v>
      </c>
      <c r="E2586" s="177">
        <v>4</v>
      </c>
      <c r="F2586" s="177" t="s">
        <v>135</v>
      </c>
      <c r="G2586" s="177" t="s">
        <v>142</v>
      </c>
      <c r="H2586" s="177" t="s">
        <v>142</v>
      </c>
    </row>
    <row r="2587" spans="1:8" x14ac:dyDescent="0.2">
      <c r="A2587" s="177" t="s">
        <v>225</v>
      </c>
      <c r="B2587" s="177" t="s">
        <v>1790</v>
      </c>
      <c r="C2587" s="177" t="s">
        <v>360</v>
      </c>
      <c r="D2587" s="177">
        <v>2</v>
      </c>
      <c r="E2587" s="177">
        <v>4</v>
      </c>
      <c r="F2587" s="177" t="s">
        <v>135</v>
      </c>
      <c r="G2587" s="177" t="s">
        <v>142</v>
      </c>
      <c r="H2587" s="177" t="s">
        <v>142</v>
      </c>
    </row>
    <row r="2588" spans="1:8" x14ac:dyDescent="0.2">
      <c r="A2588" s="177" t="s">
        <v>225</v>
      </c>
      <c r="B2588" s="177" t="s">
        <v>1790</v>
      </c>
      <c r="C2588" s="177" t="s">
        <v>254</v>
      </c>
      <c r="D2588" s="177">
        <v>3</v>
      </c>
      <c r="E2588" s="177">
        <v>3</v>
      </c>
      <c r="F2588" s="177" t="s">
        <v>135</v>
      </c>
      <c r="G2588" s="177" t="s">
        <v>142</v>
      </c>
      <c r="H2588" s="177" t="s">
        <v>142</v>
      </c>
    </row>
    <row r="2589" spans="1:8" x14ac:dyDescent="0.2">
      <c r="A2589" s="177" t="s">
        <v>225</v>
      </c>
      <c r="B2589" s="177" t="s">
        <v>1790</v>
      </c>
      <c r="C2589" s="177" t="s">
        <v>896</v>
      </c>
      <c r="D2589" s="177">
        <v>1</v>
      </c>
      <c r="E2589" s="177">
        <v>4</v>
      </c>
      <c r="F2589" s="177" t="s">
        <v>135</v>
      </c>
      <c r="G2589" s="177" t="s">
        <v>142</v>
      </c>
      <c r="H2589" s="177" t="s">
        <v>142</v>
      </c>
    </row>
    <row r="2590" spans="1:8" x14ac:dyDescent="0.2">
      <c r="A2590" s="177" t="s">
        <v>225</v>
      </c>
      <c r="B2590" s="177" t="s">
        <v>1790</v>
      </c>
      <c r="C2590" s="177" t="s">
        <v>633</v>
      </c>
      <c r="D2590" s="177">
        <v>2</v>
      </c>
      <c r="E2590" s="177">
        <v>4</v>
      </c>
      <c r="F2590" s="177" t="s">
        <v>135</v>
      </c>
      <c r="G2590" s="177" t="s">
        <v>142</v>
      </c>
      <c r="H2590" s="177" t="s">
        <v>142</v>
      </c>
    </row>
    <row r="2591" spans="1:8" x14ac:dyDescent="0.2">
      <c r="A2591" s="177" t="s">
        <v>225</v>
      </c>
      <c r="B2591" s="177" t="s">
        <v>1790</v>
      </c>
      <c r="C2591" s="177" t="s">
        <v>784</v>
      </c>
      <c r="D2591" s="177">
        <v>1</v>
      </c>
      <c r="E2591" s="177">
        <v>4</v>
      </c>
      <c r="F2591" s="177" t="s">
        <v>135</v>
      </c>
      <c r="G2591" s="177" t="s">
        <v>142</v>
      </c>
      <c r="H2591" s="177" t="s">
        <v>142</v>
      </c>
    </row>
    <row r="2592" spans="1:8" x14ac:dyDescent="0.2">
      <c r="A2592" s="177" t="s">
        <v>225</v>
      </c>
      <c r="B2592" s="177" t="s">
        <v>1790</v>
      </c>
      <c r="C2592" s="177" t="s">
        <v>900</v>
      </c>
      <c r="D2592" s="177">
        <v>2</v>
      </c>
      <c r="E2592" s="177">
        <v>4</v>
      </c>
      <c r="F2592" s="177" t="s">
        <v>135</v>
      </c>
      <c r="G2592" s="177" t="s">
        <v>142</v>
      </c>
      <c r="H2592" s="177" t="s">
        <v>142</v>
      </c>
    </row>
    <row r="2593" spans="1:8" x14ac:dyDescent="0.2">
      <c r="A2593" s="177" t="s">
        <v>225</v>
      </c>
      <c r="B2593" s="177" t="s">
        <v>1790</v>
      </c>
      <c r="C2593" s="177" t="s">
        <v>787</v>
      </c>
      <c r="D2593" s="177">
        <v>3</v>
      </c>
      <c r="E2593" s="177">
        <v>3</v>
      </c>
      <c r="F2593" s="177" t="s">
        <v>135</v>
      </c>
      <c r="G2593" s="177" t="s">
        <v>142</v>
      </c>
      <c r="H2593" s="177" t="s">
        <v>142</v>
      </c>
    </row>
    <row r="2594" spans="1:8" x14ac:dyDescent="0.2">
      <c r="A2594" s="177" t="s">
        <v>225</v>
      </c>
      <c r="B2594" s="177" t="s">
        <v>1790</v>
      </c>
      <c r="C2594" s="177" t="s">
        <v>1814</v>
      </c>
      <c r="D2594" s="177">
        <v>1</v>
      </c>
      <c r="E2594" s="177">
        <v>4</v>
      </c>
      <c r="F2594" s="177" t="s">
        <v>135</v>
      </c>
      <c r="G2594" s="177" t="s">
        <v>142</v>
      </c>
      <c r="H2594" s="177" t="s">
        <v>142</v>
      </c>
    </row>
    <row r="2595" spans="1:8" x14ac:dyDescent="0.2">
      <c r="A2595" s="177" t="s">
        <v>225</v>
      </c>
      <c r="B2595" s="177" t="s">
        <v>1790</v>
      </c>
      <c r="C2595" s="177" t="s">
        <v>1815</v>
      </c>
      <c r="D2595" s="177">
        <v>2</v>
      </c>
      <c r="E2595" s="177">
        <v>4</v>
      </c>
      <c r="F2595" s="177" t="s">
        <v>135</v>
      </c>
      <c r="G2595" s="177" t="s">
        <v>142</v>
      </c>
      <c r="H2595" s="177" t="s">
        <v>142</v>
      </c>
    </row>
    <row r="2596" spans="1:8" x14ac:dyDescent="0.2">
      <c r="A2596" s="177" t="s">
        <v>225</v>
      </c>
      <c r="B2596" s="177" t="s">
        <v>1790</v>
      </c>
      <c r="C2596" s="177" t="s">
        <v>363</v>
      </c>
      <c r="D2596" s="177">
        <v>1</v>
      </c>
      <c r="E2596" s="177">
        <v>4</v>
      </c>
      <c r="F2596" s="177" t="s">
        <v>135</v>
      </c>
      <c r="G2596" s="177" t="s">
        <v>142</v>
      </c>
      <c r="H2596" s="177" t="s">
        <v>142</v>
      </c>
    </row>
    <row r="2597" spans="1:8" x14ac:dyDescent="0.2">
      <c r="A2597" s="177" t="s">
        <v>225</v>
      </c>
      <c r="B2597" s="177" t="s">
        <v>1790</v>
      </c>
      <c r="C2597" s="177" t="s">
        <v>364</v>
      </c>
      <c r="D2597" s="177">
        <v>2</v>
      </c>
      <c r="E2597" s="177">
        <v>4</v>
      </c>
      <c r="F2597" s="177" t="s">
        <v>135</v>
      </c>
      <c r="G2597" s="177" t="s">
        <v>142</v>
      </c>
      <c r="H2597" s="177" t="s">
        <v>142</v>
      </c>
    </row>
    <row r="2598" spans="1:8" x14ac:dyDescent="0.2">
      <c r="A2598" s="177" t="s">
        <v>225</v>
      </c>
      <c r="B2598" s="177" t="s">
        <v>1790</v>
      </c>
      <c r="C2598" s="177" t="s">
        <v>649</v>
      </c>
      <c r="D2598" s="177">
        <v>2</v>
      </c>
      <c r="E2598" s="177">
        <v>4</v>
      </c>
      <c r="F2598" s="177" t="s">
        <v>135</v>
      </c>
      <c r="G2598" s="177" t="s">
        <v>142</v>
      </c>
      <c r="H2598" s="177" t="s">
        <v>142</v>
      </c>
    </row>
    <row r="2599" spans="1:8" x14ac:dyDescent="0.2">
      <c r="A2599" s="177" t="s">
        <v>225</v>
      </c>
      <c r="B2599" s="177" t="s">
        <v>1790</v>
      </c>
      <c r="C2599" s="177" t="s">
        <v>260</v>
      </c>
      <c r="D2599" s="177">
        <v>1</v>
      </c>
      <c r="E2599" s="177">
        <v>4</v>
      </c>
      <c r="F2599" s="177" t="s">
        <v>135</v>
      </c>
      <c r="G2599" s="177" t="s">
        <v>142</v>
      </c>
      <c r="H2599" s="177" t="s">
        <v>142</v>
      </c>
    </row>
    <row r="2600" spans="1:8" x14ac:dyDescent="0.2">
      <c r="A2600" s="177" t="s">
        <v>225</v>
      </c>
      <c r="B2600" s="177" t="s">
        <v>1790</v>
      </c>
      <c r="C2600" s="177" t="s">
        <v>650</v>
      </c>
      <c r="D2600" s="177">
        <v>1</v>
      </c>
      <c r="E2600" s="177">
        <v>4</v>
      </c>
      <c r="F2600" s="177" t="s">
        <v>135</v>
      </c>
      <c r="G2600" s="177" t="s">
        <v>142</v>
      </c>
      <c r="H2600" s="177" t="s">
        <v>142</v>
      </c>
    </row>
    <row r="2601" spans="1:8" x14ac:dyDescent="0.2">
      <c r="A2601" s="177" t="s">
        <v>225</v>
      </c>
      <c r="B2601" s="177" t="s">
        <v>1790</v>
      </c>
      <c r="C2601" s="177" t="s">
        <v>1816</v>
      </c>
      <c r="D2601" s="177">
        <v>3</v>
      </c>
      <c r="E2601" s="177">
        <v>4</v>
      </c>
      <c r="F2601" s="177" t="s">
        <v>135</v>
      </c>
      <c r="G2601" s="177" t="s">
        <v>142</v>
      </c>
      <c r="H2601" s="177" t="s">
        <v>142</v>
      </c>
    </row>
    <row r="2602" spans="1:8" x14ac:dyDescent="0.2">
      <c r="A2602" s="177" t="s">
        <v>225</v>
      </c>
      <c r="B2602" s="177" t="s">
        <v>1790</v>
      </c>
      <c r="C2602" s="177" t="s">
        <v>365</v>
      </c>
      <c r="D2602" s="177">
        <v>2</v>
      </c>
      <c r="E2602" s="177">
        <v>4</v>
      </c>
      <c r="F2602" s="177" t="s">
        <v>135</v>
      </c>
      <c r="G2602" s="177" t="s">
        <v>142</v>
      </c>
      <c r="H2602" s="177" t="s">
        <v>142</v>
      </c>
    </row>
    <row r="2603" spans="1:8" x14ac:dyDescent="0.2">
      <c r="A2603" s="177" t="s">
        <v>225</v>
      </c>
      <c r="B2603" s="177" t="s">
        <v>1790</v>
      </c>
      <c r="C2603" s="177" t="s">
        <v>749</v>
      </c>
      <c r="D2603" s="177">
        <v>1</v>
      </c>
      <c r="E2603" s="177">
        <v>4</v>
      </c>
      <c r="F2603" s="177" t="s">
        <v>135</v>
      </c>
      <c r="G2603" s="177" t="s">
        <v>142</v>
      </c>
      <c r="H2603" s="177" t="s">
        <v>142</v>
      </c>
    </row>
    <row r="2604" spans="1:8" x14ac:dyDescent="0.2">
      <c r="A2604" s="177" t="s">
        <v>225</v>
      </c>
      <c r="B2604" s="177" t="s">
        <v>1790</v>
      </c>
      <c r="C2604" s="177" t="s">
        <v>905</v>
      </c>
      <c r="D2604" s="177">
        <v>1</v>
      </c>
      <c r="E2604" s="177">
        <v>4</v>
      </c>
      <c r="F2604" s="177" t="s">
        <v>135</v>
      </c>
      <c r="G2604" s="177" t="s">
        <v>142</v>
      </c>
      <c r="H2604" s="177" t="s">
        <v>142</v>
      </c>
    </row>
    <row r="2605" spans="1:8" x14ac:dyDescent="0.2">
      <c r="A2605" s="177" t="s">
        <v>227</v>
      </c>
      <c r="B2605" s="177" t="s">
        <v>1817</v>
      </c>
      <c r="C2605" s="177" t="s">
        <v>841</v>
      </c>
      <c r="D2605" s="177">
        <v>3</v>
      </c>
      <c r="E2605" s="177">
        <v>2</v>
      </c>
      <c r="F2605" s="177" t="s">
        <v>135</v>
      </c>
      <c r="G2605" s="177" t="s">
        <v>141</v>
      </c>
      <c r="H2605" s="177" t="s">
        <v>142</v>
      </c>
    </row>
    <row r="2606" spans="1:8" x14ac:dyDescent="0.2">
      <c r="A2606" s="177" t="s">
        <v>227</v>
      </c>
      <c r="B2606" s="177" t="s">
        <v>1817</v>
      </c>
      <c r="C2606" s="177" t="s">
        <v>1818</v>
      </c>
      <c r="D2606" s="177">
        <v>3</v>
      </c>
      <c r="E2606" s="177">
        <v>3</v>
      </c>
      <c r="F2606" s="177" t="s">
        <v>295</v>
      </c>
      <c r="G2606" s="177" t="s">
        <v>142</v>
      </c>
      <c r="H2606" s="177" t="s">
        <v>142</v>
      </c>
    </row>
    <row r="2607" spans="1:8" x14ac:dyDescent="0.2">
      <c r="A2607" s="177" t="s">
        <v>227</v>
      </c>
      <c r="B2607" s="177" t="s">
        <v>1817</v>
      </c>
      <c r="C2607" s="177" t="s">
        <v>1819</v>
      </c>
      <c r="D2607" s="177">
        <v>3</v>
      </c>
      <c r="E2607" s="177">
        <v>2</v>
      </c>
      <c r="F2607" s="177" t="s">
        <v>135</v>
      </c>
      <c r="G2607" s="177" t="s">
        <v>141</v>
      </c>
      <c r="H2607" s="177" t="s">
        <v>142</v>
      </c>
    </row>
    <row r="2608" spans="1:8" x14ac:dyDescent="0.2">
      <c r="A2608" s="177" t="s">
        <v>227</v>
      </c>
      <c r="B2608" s="177" t="s">
        <v>1817</v>
      </c>
      <c r="C2608" s="177" t="s">
        <v>1820</v>
      </c>
      <c r="D2608" s="177">
        <v>3</v>
      </c>
      <c r="E2608" s="177">
        <v>2</v>
      </c>
      <c r="F2608" s="177" t="s">
        <v>135</v>
      </c>
      <c r="G2608" s="177" t="s">
        <v>141</v>
      </c>
      <c r="H2608" s="177" t="s">
        <v>142</v>
      </c>
    </row>
    <row r="2609" spans="1:8" x14ac:dyDescent="0.2">
      <c r="A2609" s="177" t="s">
        <v>227</v>
      </c>
      <c r="B2609" s="177" t="s">
        <v>1817</v>
      </c>
      <c r="C2609" s="177" t="s">
        <v>1821</v>
      </c>
      <c r="D2609" s="177">
        <v>3</v>
      </c>
      <c r="E2609" s="177">
        <v>3</v>
      </c>
      <c r="F2609" s="177" t="s">
        <v>135</v>
      </c>
      <c r="G2609" s="177" t="s">
        <v>142</v>
      </c>
      <c r="H2609" s="177" t="s">
        <v>142</v>
      </c>
    </row>
    <row r="2610" spans="1:8" x14ac:dyDescent="0.2">
      <c r="A2610" s="177" t="s">
        <v>227</v>
      </c>
      <c r="B2610" s="177" t="s">
        <v>1817</v>
      </c>
      <c r="C2610" s="177" t="s">
        <v>1613</v>
      </c>
      <c r="D2610" s="177">
        <v>2</v>
      </c>
      <c r="E2610" s="177">
        <v>4</v>
      </c>
      <c r="F2610" s="177" t="s">
        <v>295</v>
      </c>
      <c r="G2610" s="177" t="s">
        <v>142</v>
      </c>
      <c r="H2610" s="177" t="s">
        <v>142</v>
      </c>
    </row>
    <row r="2611" spans="1:8" x14ac:dyDescent="0.2">
      <c r="A2611" s="177" t="s">
        <v>227</v>
      </c>
      <c r="B2611" s="177" t="s">
        <v>1817</v>
      </c>
      <c r="C2611" s="177" t="s">
        <v>1822</v>
      </c>
      <c r="D2611" s="177">
        <v>3</v>
      </c>
      <c r="E2611" s="177">
        <v>2</v>
      </c>
      <c r="F2611" s="177" t="s">
        <v>135</v>
      </c>
      <c r="G2611" s="177" t="s">
        <v>141</v>
      </c>
      <c r="H2611" s="177" t="s">
        <v>142</v>
      </c>
    </row>
    <row r="2612" spans="1:8" x14ac:dyDescent="0.2">
      <c r="A2612" s="177" t="s">
        <v>227</v>
      </c>
      <c r="B2612" s="177" t="s">
        <v>1817</v>
      </c>
      <c r="C2612" s="177" t="s">
        <v>1823</v>
      </c>
      <c r="D2612" s="177">
        <v>3</v>
      </c>
      <c r="E2612" s="177">
        <v>2</v>
      </c>
      <c r="F2612" s="177" t="s">
        <v>135</v>
      </c>
      <c r="G2612" s="177" t="s">
        <v>141</v>
      </c>
      <c r="H2612" s="177" t="s">
        <v>142</v>
      </c>
    </row>
    <row r="2613" spans="1:8" x14ac:dyDescent="0.2">
      <c r="A2613" s="177" t="s">
        <v>227</v>
      </c>
      <c r="B2613" s="177" t="s">
        <v>1817</v>
      </c>
      <c r="C2613" s="177" t="s">
        <v>1824</v>
      </c>
      <c r="D2613" s="177">
        <v>2</v>
      </c>
      <c r="E2613" s="177">
        <v>4</v>
      </c>
      <c r="F2613" s="177" t="s">
        <v>295</v>
      </c>
      <c r="G2613" s="177" t="s">
        <v>142</v>
      </c>
      <c r="H2613" s="177" t="s">
        <v>142</v>
      </c>
    </row>
    <row r="2614" spans="1:8" x14ac:dyDescent="0.2">
      <c r="A2614" s="177" t="s">
        <v>227</v>
      </c>
      <c r="B2614" s="177" t="s">
        <v>1817</v>
      </c>
      <c r="C2614" s="177" t="s">
        <v>1825</v>
      </c>
      <c r="D2614" s="177">
        <v>3</v>
      </c>
      <c r="E2614" s="177">
        <v>2</v>
      </c>
      <c r="F2614" s="177" t="s">
        <v>295</v>
      </c>
      <c r="G2614" s="177" t="s">
        <v>142</v>
      </c>
      <c r="H2614" s="177" t="s">
        <v>142</v>
      </c>
    </row>
    <row r="2615" spans="1:8" x14ac:dyDescent="0.2">
      <c r="A2615" s="177" t="s">
        <v>227</v>
      </c>
      <c r="B2615" s="177" t="s">
        <v>1817</v>
      </c>
      <c r="C2615" s="177" t="s">
        <v>1826</v>
      </c>
      <c r="D2615" s="177">
        <v>3</v>
      </c>
      <c r="E2615" s="177">
        <v>2</v>
      </c>
      <c r="F2615" s="177" t="s">
        <v>135</v>
      </c>
      <c r="G2615" s="177" t="s">
        <v>141</v>
      </c>
      <c r="H2615" s="177" t="s">
        <v>142</v>
      </c>
    </row>
    <row r="2616" spans="1:8" x14ac:dyDescent="0.2">
      <c r="A2616" s="177" t="s">
        <v>227</v>
      </c>
      <c r="B2616" s="177" t="s">
        <v>1817</v>
      </c>
      <c r="C2616" s="177" t="s">
        <v>1827</v>
      </c>
      <c r="D2616" s="177">
        <v>3</v>
      </c>
      <c r="E2616" s="177">
        <v>3</v>
      </c>
      <c r="F2616" s="177" t="s">
        <v>295</v>
      </c>
      <c r="G2616" s="177" t="s">
        <v>142</v>
      </c>
      <c r="H2616" s="177" t="s">
        <v>142</v>
      </c>
    </row>
    <row r="2617" spans="1:8" x14ac:dyDescent="0.2">
      <c r="A2617" s="177" t="s">
        <v>227</v>
      </c>
      <c r="B2617" s="177" t="s">
        <v>1817</v>
      </c>
      <c r="C2617" s="177" t="s">
        <v>1828</v>
      </c>
      <c r="D2617" s="177">
        <v>3</v>
      </c>
      <c r="E2617" s="177">
        <v>2</v>
      </c>
      <c r="F2617" s="177" t="s">
        <v>135</v>
      </c>
      <c r="G2617" s="177" t="s">
        <v>141</v>
      </c>
      <c r="H2617" s="177" t="s">
        <v>142</v>
      </c>
    </row>
    <row r="2618" spans="1:8" x14ac:dyDescent="0.2">
      <c r="A2618" s="177" t="s">
        <v>227</v>
      </c>
      <c r="B2618" s="177" t="s">
        <v>1817</v>
      </c>
      <c r="C2618" s="177" t="s">
        <v>912</v>
      </c>
      <c r="D2618" s="177">
        <v>3</v>
      </c>
      <c r="E2618" s="177">
        <v>2</v>
      </c>
      <c r="F2618" s="177" t="s">
        <v>135</v>
      </c>
      <c r="G2618" s="177" t="s">
        <v>141</v>
      </c>
      <c r="H2618" s="177" t="s">
        <v>142</v>
      </c>
    </row>
    <row r="2619" spans="1:8" x14ac:dyDescent="0.2">
      <c r="A2619" s="177" t="s">
        <v>227</v>
      </c>
      <c r="B2619" s="177" t="s">
        <v>1817</v>
      </c>
      <c r="C2619" s="177" t="s">
        <v>1829</v>
      </c>
      <c r="D2619" s="177">
        <v>3</v>
      </c>
      <c r="E2619" s="177">
        <v>2</v>
      </c>
      <c r="F2619" s="177" t="s">
        <v>135</v>
      </c>
      <c r="G2619" s="177" t="s">
        <v>141</v>
      </c>
      <c r="H2619" s="177" t="s">
        <v>142</v>
      </c>
    </row>
    <row r="2620" spans="1:8" x14ac:dyDescent="0.2">
      <c r="A2620" s="177" t="s">
        <v>227</v>
      </c>
      <c r="B2620" s="177" t="s">
        <v>1817</v>
      </c>
      <c r="C2620" s="177" t="s">
        <v>1830</v>
      </c>
      <c r="D2620" s="177">
        <v>3</v>
      </c>
      <c r="E2620" s="177">
        <v>3</v>
      </c>
      <c r="F2620" s="177" t="s">
        <v>135</v>
      </c>
      <c r="G2620" s="177" t="s">
        <v>141</v>
      </c>
      <c r="H2620" s="177" t="s">
        <v>142</v>
      </c>
    </row>
    <row r="2621" spans="1:8" x14ac:dyDescent="0.2">
      <c r="A2621" s="177" t="s">
        <v>227</v>
      </c>
      <c r="B2621" s="177" t="s">
        <v>1817</v>
      </c>
      <c r="C2621" s="177" t="s">
        <v>1831</v>
      </c>
      <c r="D2621" s="177">
        <v>3</v>
      </c>
      <c r="E2621" s="177">
        <v>3</v>
      </c>
      <c r="F2621" s="177" t="s">
        <v>295</v>
      </c>
      <c r="G2621" s="177" t="s">
        <v>142</v>
      </c>
      <c r="H2621" s="177" t="s">
        <v>142</v>
      </c>
    </row>
    <row r="2622" spans="1:8" x14ac:dyDescent="0.2">
      <c r="A2622" s="177" t="s">
        <v>227</v>
      </c>
      <c r="B2622" s="177" t="s">
        <v>1817</v>
      </c>
      <c r="C2622" s="177" t="s">
        <v>1832</v>
      </c>
      <c r="D2622" s="177">
        <v>3</v>
      </c>
      <c r="E2622" s="177">
        <v>2</v>
      </c>
      <c r="F2622" s="177" t="s">
        <v>135</v>
      </c>
      <c r="G2622" s="177" t="s">
        <v>141</v>
      </c>
      <c r="H2622" s="177" t="s">
        <v>142</v>
      </c>
    </row>
    <row r="2623" spans="1:8" x14ac:dyDescent="0.2">
      <c r="A2623" s="177" t="s">
        <v>227</v>
      </c>
      <c r="B2623" s="177" t="s">
        <v>1817</v>
      </c>
      <c r="C2623" s="177" t="s">
        <v>1833</v>
      </c>
      <c r="D2623" s="177">
        <v>3</v>
      </c>
      <c r="E2623" s="177">
        <v>3</v>
      </c>
      <c r="F2623" s="177" t="s">
        <v>135</v>
      </c>
      <c r="G2623" s="177" t="s">
        <v>141</v>
      </c>
      <c r="H2623" s="177" t="s">
        <v>142</v>
      </c>
    </row>
    <row r="2624" spans="1:8" x14ac:dyDescent="0.2">
      <c r="A2624" s="177" t="s">
        <v>227</v>
      </c>
      <c r="B2624" s="177" t="s">
        <v>1817</v>
      </c>
      <c r="C2624" s="177" t="s">
        <v>1834</v>
      </c>
      <c r="D2624" s="177">
        <v>3</v>
      </c>
      <c r="E2624" s="177">
        <v>2</v>
      </c>
      <c r="F2624" s="177" t="s">
        <v>135</v>
      </c>
      <c r="G2624" s="177" t="s">
        <v>141</v>
      </c>
      <c r="H2624" s="177" t="s">
        <v>142</v>
      </c>
    </row>
    <row r="2625" spans="1:8" x14ac:dyDescent="0.2">
      <c r="A2625" s="177" t="s">
        <v>227</v>
      </c>
      <c r="B2625" s="177" t="s">
        <v>1817</v>
      </c>
      <c r="C2625" s="177" t="s">
        <v>1835</v>
      </c>
      <c r="D2625" s="177">
        <v>3</v>
      </c>
      <c r="E2625" s="177">
        <v>2</v>
      </c>
      <c r="F2625" s="177" t="s">
        <v>135</v>
      </c>
      <c r="G2625" s="177" t="s">
        <v>141</v>
      </c>
      <c r="H2625" s="177" t="s">
        <v>142</v>
      </c>
    </row>
    <row r="2626" spans="1:8" x14ac:dyDescent="0.2">
      <c r="A2626" s="177" t="s">
        <v>227</v>
      </c>
      <c r="B2626" s="177" t="s">
        <v>1817</v>
      </c>
      <c r="C2626" s="177" t="s">
        <v>1836</v>
      </c>
      <c r="D2626" s="177">
        <v>2</v>
      </c>
      <c r="E2626" s="177">
        <v>3</v>
      </c>
      <c r="F2626" s="177" t="s">
        <v>295</v>
      </c>
      <c r="G2626" s="177" t="s">
        <v>142</v>
      </c>
      <c r="H2626" s="177" t="s">
        <v>142</v>
      </c>
    </row>
    <row r="2627" spans="1:8" x14ac:dyDescent="0.2">
      <c r="A2627" s="177" t="s">
        <v>227</v>
      </c>
      <c r="B2627" s="177" t="s">
        <v>1817</v>
      </c>
      <c r="C2627" s="177" t="s">
        <v>1837</v>
      </c>
      <c r="D2627" s="177">
        <v>3</v>
      </c>
      <c r="E2627" s="177">
        <v>4</v>
      </c>
      <c r="F2627" s="177" t="s">
        <v>295</v>
      </c>
      <c r="G2627" s="177" t="s">
        <v>142</v>
      </c>
      <c r="H2627" s="177" t="s">
        <v>142</v>
      </c>
    </row>
    <row r="2628" spans="1:8" x14ac:dyDescent="0.2">
      <c r="A2628" s="177" t="s">
        <v>227</v>
      </c>
      <c r="B2628" s="177" t="s">
        <v>1817</v>
      </c>
      <c r="C2628" s="177" t="s">
        <v>558</v>
      </c>
      <c r="D2628" s="177">
        <v>3</v>
      </c>
      <c r="E2628" s="177">
        <v>2</v>
      </c>
      <c r="F2628" s="177" t="s">
        <v>135</v>
      </c>
      <c r="G2628" s="177" t="s">
        <v>141</v>
      </c>
      <c r="H2628" s="177" t="s">
        <v>142</v>
      </c>
    </row>
    <row r="2629" spans="1:8" x14ac:dyDescent="0.2">
      <c r="A2629" s="177" t="s">
        <v>227</v>
      </c>
      <c r="B2629" s="177" t="s">
        <v>1817</v>
      </c>
      <c r="C2629" s="177" t="s">
        <v>700</v>
      </c>
      <c r="D2629" s="177">
        <v>3</v>
      </c>
      <c r="E2629" s="177">
        <v>3</v>
      </c>
      <c r="F2629" s="177" t="s">
        <v>135</v>
      </c>
      <c r="G2629" s="177" t="s">
        <v>141</v>
      </c>
      <c r="H2629" s="177" t="s">
        <v>142</v>
      </c>
    </row>
    <row r="2630" spans="1:8" x14ac:dyDescent="0.2">
      <c r="A2630" s="177" t="s">
        <v>227</v>
      </c>
      <c r="B2630" s="177" t="s">
        <v>1817</v>
      </c>
      <c r="C2630" s="177" t="s">
        <v>1838</v>
      </c>
      <c r="D2630" s="177">
        <v>3</v>
      </c>
      <c r="E2630" s="177">
        <v>2</v>
      </c>
      <c r="F2630" s="177" t="s">
        <v>135</v>
      </c>
      <c r="G2630" s="177" t="s">
        <v>141</v>
      </c>
      <c r="H2630" s="177" t="s">
        <v>142</v>
      </c>
    </row>
    <row r="2631" spans="1:8" x14ac:dyDescent="0.2">
      <c r="A2631" s="177" t="s">
        <v>227</v>
      </c>
      <c r="B2631" s="177" t="s">
        <v>1817</v>
      </c>
      <c r="C2631" s="177" t="s">
        <v>1839</v>
      </c>
      <c r="D2631" s="177">
        <v>3</v>
      </c>
      <c r="E2631" s="177">
        <v>3</v>
      </c>
      <c r="F2631" s="177" t="s">
        <v>135</v>
      </c>
      <c r="G2631" s="177" t="s">
        <v>141</v>
      </c>
      <c r="H2631" s="177" t="s">
        <v>142</v>
      </c>
    </row>
    <row r="2632" spans="1:8" x14ac:dyDescent="0.2">
      <c r="A2632" s="177" t="s">
        <v>227</v>
      </c>
      <c r="B2632" s="177" t="s">
        <v>1817</v>
      </c>
      <c r="C2632" s="177" t="s">
        <v>919</v>
      </c>
      <c r="D2632" s="177">
        <v>3</v>
      </c>
      <c r="E2632" s="177">
        <v>2</v>
      </c>
      <c r="F2632" s="177" t="s">
        <v>135</v>
      </c>
      <c r="G2632" s="177" t="s">
        <v>141</v>
      </c>
      <c r="H2632" s="177" t="s">
        <v>142</v>
      </c>
    </row>
    <row r="2633" spans="1:8" x14ac:dyDescent="0.2">
      <c r="A2633" s="177" t="s">
        <v>227</v>
      </c>
      <c r="B2633" s="177" t="s">
        <v>1817</v>
      </c>
      <c r="C2633" s="177" t="s">
        <v>154</v>
      </c>
      <c r="D2633" s="177">
        <v>3</v>
      </c>
      <c r="E2633" s="177">
        <v>2</v>
      </c>
      <c r="F2633" s="177" t="s">
        <v>135</v>
      </c>
      <c r="G2633" s="177" t="s">
        <v>141</v>
      </c>
      <c r="H2633" s="177" t="s">
        <v>142</v>
      </c>
    </row>
    <row r="2634" spans="1:8" x14ac:dyDescent="0.2">
      <c r="A2634" s="177" t="s">
        <v>227</v>
      </c>
      <c r="B2634" s="177" t="s">
        <v>1817</v>
      </c>
      <c r="C2634" s="177" t="s">
        <v>1840</v>
      </c>
      <c r="D2634" s="177">
        <v>3</v>
      </c>
      <c r="E2634" s="177">
        <v>3</v>
      </c>
      <c r="F2634" s="177" t="s">
        <v>295</v>
      </c>
      <c r="G2634" s="177" t="s">
        <v>142</v>
      </c>
      <c r="H2634" s="177" t="s">
        <v>142</v>
      </c>
    </row>
    <row r="2635" spans="1:8" x14ac:dyDescent="0.2">
      <c r="A2635" s="177" t="s">
        <v>227</v>
      </c>
      <c r="B2635" s="177" t="s">
        <v>1817</v>
      </c>
      <c r="C2635" s="177" t="s">
        <v>974</v>
      </c>
      <c r="D2635" s="177">
        <v>3</v>
      </c>
      <c r="E2635" s="177">
        <v>2</v>
      </c>
      <c r="F2635" s="177" t="s">
        <v>135</v>
      </c>
      <c r="G2635" s="177" t="s">
        <v>141</v>
      </c>
      <c r="H2635" s="177" t="s">
        <v>142</v>
      </c>
    </row>
    <row r="2636" spans="1:8" x14ac:dyDescent="0.2">
      <c r="A2636" s="177" t="s">
        <v>227</v>
      </c>
      <c r="B2636" s="177" t="s">
        <v>1817</v>
      </c>
      <c r="C2636" s="177" t="s">
        <v>1841</v>
      </c>
      <c r="D2636" s="177">
        <v>3</v>
      </c>
      <c r="E2636" s="177">
        <v>3</v>
      </c>
      <c r="F2636" s="177" t="s">
        <v>135</v>
      </c>
      <c r="G2636" s="177" t="s">
        <v>141</v>
      </c>
      <c r="H2636" s="177" t="s">
        <v>142</v>
      </c>
    </row>
    <row r="2637" spans="1:8" x14ac:dyDescent="0.2">
      <c r="A2637" s="177" t="s">
        <v>227</v>
      </c>
      <c r="B2637" s="177" t="s">
        <v>1817</v>
      </c>
      <c r="C2637" s="177" t="s">
        <v>1842</v>
      </c>
      <c r="D2637" s="177">
        <v>2</v>
      </c>
      <c r="E2637" s="177">
        <v>4</v>
      </c>
      <c r="F2637" s="177" t="s">
        <v>295</v>
      </c>
      <c r="G2637" s="177" t="s">
        <v>142</v>
      </c>
      <c r="H2637" s="177" t="s">
        <v>142</v>
      </c>
    </row>
    <row r="2638" spans="1:8" x14ac:dyDescent="0.2">
      <c r="A2638" s="177" t="s">
        <v>227</v>
      </c>
      <c r="B2638" s="177" t="s">
        <v>1817</v>
      </c>
      <c r="C2638" s="177" t="s">
        <v>702</v>
      </c>
      <c r="D2638" s="177">
        <v>3</v>
      </c>
      <c r="E2638" s="177">
        <v>3</v>
      </c>
      <c r="F2638" s="177" t="s">
        <v>135</v>
      </c>
      <c r="G2638" s="177" t="s">
        <v>141</v>
      </c>
      <c r="H2638" s="177" t="s">
        <v>142</v>
      </c>
    </row>
    <row r="2639" spans="1:8" x14ac:dyDescent="0.2">
      <c r="A2639" s="177" t="s">
        <v>227</v>
      </c>
      <c r="B2639" s="177" t="s">
        <v>1817</v>
      </c>
      <c r="C2639" s="177" t="s">
        <v>1843</v>
      </c>
      <c r="D2639" s="177">
        <v>2</v>
      </c>
      <c r="E2639" s="177">
        <v>4</v>
      </c>
      <c r="F2639" s="177" t="s">
        <v>295</v>
      </c>
      <c r="G2639" s="177" t="s">
        <v>142</v>
      </c>
      <c r="H2639" s="177" t="s">
        <v>142</v>
      </c>
    </row>
    <row r="2640" spans="1:8" x14ac:dyDescent="0.2">
      <c r="A2640" s="177" t="s">
        <v>227</v>
      </c>
      <c r="B2640" s="177" t="s">
        <v>1817</v>
      </c>
      <c r="C2640" s="177" t="s">
        <v>156</v>
      </c>
      <c r="D2640" s="177">
        <v>3</v>
      </c>
      <c r="E2640" s="177">
        <v>2</v>
      </c>
      <c r="F2640" s="177" t="s">
        <v>135</v>
      </c>
      <c r="G2640" s="177" t="s">
        <v>141</v>
      </c>
      <c r="H2640" s="177" t="s">
        <v>142</v>
      </c>
    </row>
    <row r="2641" spans="1:8" x14ac:dyDescent="0.2">
      <c r="A2641" s="177" t="s">
        <v>227</v>
      </c>
      <c r="B2641" s="177" t="s">
        <v>1817</v>
      </c>
      <c r="C2641" s="177" t="s">
        <v>158</v>
      </c>
      <c r="D2641" s="177">
        <v>3</v>
      </c>
      <c r="E2641" s="177">
        <v>2</v>
      </c>
      <c r="F2641" s="177" t="s">
        <v>135</v>
      </c>
      <c r="G2641" s="177" t="s">
        <v>141</v>
      </c>
      <c r="H2641" s="177" t="s">
        <v>142</v>
      </c>
    </row>
    <row r="2642" spans="1:8" x14ac:dyDescent="0.2">
      <c r="A2642" s="177" t="s">
        <v>227</v>
      </c>
      <c r="B2642" s="177" t="s">
        <v>1817</v>
      </c>
      <c r="C2642" s="177" t="s">
        <v>1844</v>
      </c>
      <c r="D2642" s="177">
        <v>3</v>
      </c>
      <c r="E2642" s="177">
        <v>3</v>
      </c>
      <c r="F2642" s="177" t="s">
        <v>295</v>
      </c>
      <c r="G2642" s="177" t="s">
        <v>142</v>
      </c>
      <c r="H2642" s="177" t="s">
        <v>142</v>
      </c>
    </row>
    <row r="2643" spans="1:8" x14ac:dyDescent="0.2">
      <c r="A2643" s="177" t="s">
        <v>227</v>
      </c>
      <c r="B2643" s="177" t="s">
        <v>1817</v>
      </c>
      <c r="C2643" s="177" t="s">
        <v>166</v>
      </c>
      <c r="D2643" s="177">
        <v>3</v>
      </c>
      <c r="E2643" s="177">
        <v>3</v>
      </c>
      <c r="F2643" s="177" t="s">
        <v>135</v>
      </c>
      <c r="G2643" s="177" t="s">
        <v>142</v>
      </c>
      <c r="H2643" s="177" t="s">
        <v>142</v>
      </c>
    </row>
    <row r="2644" spans="1:8" x14ac:dyDescent="0.2">
      <c r="A2644" s="177" t="s">
        <v>227</v>
      </c>
      <c r="B2644" s="177" t="s">
        <v>1817</v>
      </c>
      <c r="C2644" s="177" t="s">
        <v>1845</v>
      </c>
      <c r="D2644" s="177">
        <v>3</v>
      </c>
      <c r="E2644" s="177">
        <v>4</v>
      </c>
      <c r="F2644" s="177" t="s">
        <v>295</v>
      </c>
      <c r="G2644" s="177" t="s">
        <v>142</v>
      </c>
      <c r="H2644" s="177" t="s">
        <v>142</v>
      </c>
    </row>
    <row r="2645" spans="1:8" x14ac:dyDescent="0.2">
      <c r="A2645" s="177" t="s">
        <v>227</v>
      </c>
      <c r="B2645" s="177" t="s">
        <v>1817</v>
      </c>
      <c r="C2645" s="177" t="s">
        <v>1846</v>
      </c>
      <c r="D2645" s="177">
        <v>3</v>
      </c>
      <c r="E2645" s="177">
        <v>3</v>
      </c>
      <c r="F2645" s="177" t="s">
        <v>295</v>
      </c>
      <c r="G2645" s="177" t="s">
        <v>142</v>
      </c>
      <c r="H2645" s="177" t="s">
        <v>142</v>
      </c>
    </row>
    <row r="2646" spans="1:8" x14ac:dyDescent="0.2">
      <c r="A2646" s="177" t="s">
        <v>227</v>
      </c>
      <c r="B2646" s="177" t="s">
        <v>1817</v>
      </c>
      <c r="C2646" s="177" t="s">
        <v>1847</v>
      </c>
      <c r="D2646" s="177">
        <v>3</v>
      </c>
      <c r="E2646" s="177">
        <v>3</v>
      </c>
      <c r="F2646" s="177" t="s">
        <v>295</v>
      </c>
      <c r="G2646" s="177" t="s">
        <v>142</v>
      </c>
      <c r="H2646" s="177" t="s">
        <v>142</v>
      </c>
    </row>
    <row r="2647" spans="1:8" x14ac:dyDescent="0.2">
      <c r="A2647" s="177" t="s">
        <v>227</v>
      </c>
      <c r="B2647" s="177" t="s">
        <v>1817</v>
      </c>
      <c r="C2647" s="177" t="s">
        <v>1848</v>
      </c>
      <c r="D2647" s="177">
        <v>3</v>
      </c>
      <c r="E2647" s="177">
        <v>3</v>
      </c>
      <c r="F2647" s="177" t="s">
        <v>135</v>
      </c>
      <c r="G2647" s="177" t="s">
        <v>141</v>
      </c>
      <c r="H2647" s="177" t="s">
        <v>142</v>
      </c>
    </row>
    <row r="2648" spans="1:8" x14ac:dyDescent="0.2">
      <c r="A2648" s="177" t="s">
        <v>227</v>
      </c>
      <c r="B2648" s="177" t="s">
        <v>1817</v>
      </c>
      <c r="C2648" s="177" t="s">
        <v>1849</v>
      </c>
      <c r="D2648" s="177">
        <v>3</v>
      </c>
      <c r="E2648" s="177">
        <v>3</v>
      </c>
      <c r="F2648" s="177" t="s">
        <v>295</v>
      </c>
      <c r="G2648" s="177" t="s">
        <v>142</v>
      </c>
      <c r="H2648" s="177" t="s">
        <v>142</v>
      </c>
    </row>
    <row r="2649" spans="1:8" x14ac:dyDescent="0.2">
      <c r="A2649" s="177" t="s">
        <v>227</v>
      </c>
      <c r="B2649" s="177" t="s">
        <v>1817</v>
      </c>
      <c r="C2649" s="177" t="s">
        <v>1850</v>
      </c>
      <c r="D2649" s="177">
        <v>3</v>
      </c>
      <c r="E2649" s="177">
        <v>2</v>
      </c>
      <c r="F2649" s="177" t="s">
        <v>135</v>
      </c>
      <c r="G2649" s="177" t="s">
        <v>141</v>
      </c>
      <c r="H2649" s="177" t="s">
        <v>142</v>
      </c>
    </row>
    <row r="2650" spans="1:8" x14ac:dyDescent="0.2">
      <c r="A2650" s="177" t="s">
        <v>227</v>
      </c>
      <c r="B2650" s="177" t="s">
        <v>1817</v>
      </c>
      <c r="C2650" s="177" t="s">
        <v>1851</v>
      </c>
      <c r="D2650" s="177">
        <v>3</v>
      </c>
      <c r="E2650" s="177">
        <v>2</v>
      </c>
      <c r="F2650" s="177" t="s">
        <v>135</v>
      </c>
      <c r="G2650" s="177" t="s">
        <v>141</v>
      </c>
      <c r="H2650" s="177" t="s">
        <v>142</v>
      </c>
    </row>
    <row r="2651" spans="1:8" x14ac:dyDescent="0.2">
      <c r="A2651" s="177" t="s">
        <v>227</v>
      </c>
      <c r="B2651" s="177" t="s">
        <v>1817</v>
      </c>
      <c r="C2651" s="177" t="s">
        <v>850</v>
      </c>
      <c r="D2651" s="177">
        <v>3</v>
      </c>
      <c r="E2651" s="177">
        <v>3</v>
      </c>
      <c r="F2651" s="177" t="s">
        <v>135</v>
      </c>
      <c r="G2651" s="177" t="s">
        <v>141</v>
      </c>
      <c r="H2651" s="177" t="s">
        <v>142</v>
      </c>
    </row>
    <row r="2652" spans="1:8" x14ac:dyDescent="0.2">
      <c r="A2652" s="177" t="s">
        <v>227</v>
      </c>
      <c r="B2652" s="177" t="s">
        <v>1817</v>
      </c>
      <c r="C2652" s="177" t="s">
        <v>1852</v>
      </c>
      <c r="D2652" s="177">
        <v>3</v>
      </c>
      <c r="E2652" s="177">
        <v>3</v>
      </c>
      <c r="F2652" s="177" t="s">
        <v>295</v>
      </c>
      <c r="G2652" s="177" t="s">
        <v>142</v>
      </c>
      <c r="H2652" s="177" t="s">
        <v>142</v>
      </c>
    </row>
    <row r="2653" spans="1:8" x14ac:dyDescent="0.2">
      <c r="A2653" s="177" t="s">
        <v>227</v>
      </c>
      <c r="B2653" s="177" t="s">
        <v>1817</v>
      </c>
      <c r="C2653" s="177" t="s">
        <v>1853</v>
      </c>
      <c r="D2653" s="177">
        <v>3</v>
      </c>
      <c r="E2653" s="177">
        <v>3</v>
      </c>
      <c r="F2653" s="177" t="s">
        <v>135</v>
      </c>
      <c r="G2653" s="177" t="s">
        <v>142</v>
      </c>
      <c r="H2653" s="177" t="s">
        <v>142</v>
      </c>
    </row>
    <row r="2654" spans="1:8" x14ac:dyDescent="0.2">
      <c r="A2654" s="177" t="s">
        <v>227</v>
      </c>
      <c r="B2654" s="177" t="s">
        <v>1817</v>
      </c>
      <c r="C2654" s="177" t="s">
        <v>1854</v>
      </c>
      <c r="D2654" s="177">
        <v>3</v>
      </c>
      <c r="E2654" s="177">
        <v>2</v>
      </c>
      <c r="F2654" s="177" t="s">
        <v>135</v>
      </c>
      <c r="G2654" s="177" t="s">
        <v>141</v>
      </c>
      <c r="H2654" s="177" t="s">
        <v>142</v>
      </c>
    </row>
    <row r="2655" spans="1:8" x14ac:dyDescent="0.2">
      <c r="A2655" s="177" t="s">
        <v>227</v>
      </c>
      <c r="B2655" s="177" t="s">
        <v>1817</v>
      </c>
      <c r="C2655" s="177" t="s">
        <v>1855</v>
      </c>
      <c r="D2655" s="177">
        <v>3</v>
      </c>
      <c r="E2655" s="177">
        <v>3</v>
      </c>
      <c r="F2655" s="177" t="s">
        <v>295</v>
      </c>
      <c r="G2655" s="177" t="s">
        <v>142</v>
      </c>
      <c r="H2655" s="177" t="s">
        <v>142</v>
      </c>
    </row>
    <row r="2656" spans="1:8" x14ac:dyDescent="0.2">
      <c r="A2656" s="177" t="s">
        <v>227</v>
      </c>
      <c r="B2656" s="177" t="s">
        <v>1817</v>
      </c>
      <c r="C2656" s="177" t="s">
        <v>1856</v>
      </c>
      <c r="D2656" s="177">
        <v>3</v>
      </c>
      <c r="E2656" s="177">
        <v>3</v>
      </c>
      <c r="F2656" s="177" t="s">
        <v>295</v>
      </c>
      <c r="G2656" s="177" t="s">
        <v>142</v>
      </c>
      <c r="H2656" s="177" t="s">
        <v>142</v>
      </c>
    </row>
    <row r="2657" spans="1:8" x14ac:dyDescent="0.2">
      <c r="A2657" s="177" t="s">
        <v>227</v>
      </c>
      <c r="B2657" s="177" t="s">
        <v>1817</v>
      </c>
      <c r="C2657" s="177" t="s">
        <v>1795</v>
      </c>
      <c r="D2657" s="177">
        <v>3</v>
      </c>
      <c r="E2657" s="177">
        <v>3</v>
      </c>
      <c r="F2657" s="177" t="s">
        <v>295</v>
      </c>
      <c r="G2657" s="177" t="s">
        <v>142</v>
      </c>
      <c r="H2657" s="177" t="s">
        <v>142</v>
      </c>
    </row>
    <row r="2658" spans="1:8" x14ac:dyDescent="0.2">
      <c r="A2658" s="177" t="s">
        <v>227</v>
      </c>
      <c r="B2658" s="177" t="s">
        <v>1817</v>
      </c>
      <c r="C2658" s="177" t="s">
        <v>1857</v>
      </c>
      <c r="D2658" s="177">
        <v>2</v>
      </c>
      <c r="E2658" s="177">
        <v>3</v>
      </c>
      <c r="F2658" s="177" t="s">
        <v>295</v>
      </c>
      <c r="G2658" s="177" t="s">
        <v>142</v>
      </c>
      <c r="H2658" s="177" t="s">
        <v>142</v>
      </c>
    </row>
    <row r="2659" spans="1:8" x14ac:dyDescent="0.2">
      <c r="A2659" s="177" t="s">
        <v>227</v>
      </c>
      <c r="B2659" s="177" t="s">
        <v>1817</v>
      </c>
      <c r="C2659" s="177" t="s">
        <v>1858</v>
      </c>
      <c r="D2659" s="177">
        <v>2</v>
      </c>
      <c r="E2659" s="177">
        <v>3</v>
      </c>
      <c r="F2659" s="177" t="s">
        <v>295</v>
      </c>
      <c r="G2659" s="177" t="s">
        <v>142</v>
      </c>
      <c r="H2659" s="177" t="s">
        <v>142</v>
      </c>
    </row>
    <row r="2660" spans="1:8" x14ac:dyDescent="0.2">
      <c r="A2660" s="177" t="s">
        <v>227</v>
      </c>
      <c r="B2660" s="177" t="s">
        <v>1817</v>
      </c>
      <c r="C2660" s="177" t="s">
        <v>1859</v>
      </c>
      <c r="D2660" s="177">
        <v>2</v>
      </c>
      <c r="E2660" s="177">
        <v>4</v>
      </c>
      <c r="F2660" s="177" t="s">
        <v>295</v>
      </c>
      <c r="G2660" s="177" t="s">
        <v>142</v>
      </c>
      <c r="H2660" s="177" t="s">
        <v>142</v>
      </c>
    </row>
    <row r="2661" spans="1:8" x14ac:dyDescent="0.2">
      <c r="A2661" s="177" t="s">
        <v>227</v>
      </c>
      <c r="B2661" s="177" t="s">
        <v>1817</v>
      </c>
      <c r="C2661" s="177" t="s">
        <v>186</v>
      </c>
      <c r="D2661" s="177">
        <v>3</v>
      </c>
      <c r="E2661" s="177">
        <v>3</v>
      </c>
      <c r="F2661" s="177" t="s">
        <v>135</v>
      </c>
      <c r="G2661" s="177" t="s">
        <v>141</v>
      </c>
      <c r="H2661" s="177" t="s">
        <v>142</v>
      </c>
    </row>
    <row r="2662" spans="1:8" x14ac:dyDescent="0.2">
      <c r="A2662" s="177" t="s">
        <v>227</v>
      </c>
      <c r="B2662" s="177" t="s">
        <v>1817</v>
      </c>
      <c r="C2662" s="177" t="s">
        <v>578</v>
      </c>
      <c r="D2662" s="177">
        <v>3</v>
      </c>
      <c r="E2662" s="177">
        <v>3</v>
      </c>
      <c r="F2662" s="177" t="s">
        <v>295</v>
      </c>
      <c r="G2662" s="177" t="s">
        <v>142</v>
      </c>
      <c r="H2662" s="177" t="s">
        <v>142</v>
      </c>
    </row>
    <row r="2663" spans="1:8" x14ac:dyDescent="0.2">
      <c r="A2663" s="177" t="s">
        <v>227</v>
      </c>
      <c r="B2663" s="177" t="s">
        <v>1817</v>
      </c>
      <c r="C2663" s="177" t="s">
        <v>1860</v>
      </c>
      <c r="D2663" s="177">
        <v>3</v>
      </c>
      <c r="E2663" s="177">
        <v>2</v>
      </c>
      <c r="F2663" s="177" t="s">
        <v>135</v>
      </c>
      <c r="G2663" s="177" t="s">
        <v>141</v>
      </c>
      <c r="H2663" s="177" t="s">
        <v>142</v>
      </c>
    </row>
    <row r="2664" spans="1:8" x14ac:dyDescent="0.2">
      <c r="A2664" s="177" t="s">
        <v>227</v>
      </c>
      <c r="B2664" s="177" t="s">
        <v>1817</v>
      </c>
      <c r="C2664" s="177" t="s">
        <v>1861</v>
      </c>
      <c r="D2664" s="177">
        <v>2</v>
      </c>
      <c r="E2664" s="177">
        <v>4</v>
      </c>
      <c r="F2664" s="177" t="s">
        <v>295</v>
      </c>
      <c r="G2664" s="177" t="s">
        <v>142</v>
      </c>
      <c r="H2664" s="177" t="s">
        <v>142</v>
      </c>
    </row>
    <row r="2665" spans="1:8" x14ac:dyDescent="0.2">
      <c r="A2665" s="177" t="s">
        <v>227</v>
      </c>
      <c r="B2665" s="177" t="s">
        <v>1817</v>
      </c>
      <c r="C2665" s="177" t="s">
        <v>442</v>
      </c>
      <c r="D2665" s="177">
        <v>3</v>
      </c>
      <c r="E2665" s="177">
        <v>3</v>
      </c>
      <c r="F2665" s="177" t="s">
        <v>135</v>
      </c>
      <c r="G2665" s="177" t="s">
        <v>142</v>
      </c>
      <c r="H2665" s="177" t="s">
        <v>142</v>
      </c>
    </row>
    <row r="2666" spans="1:8" x14ac:dyDescent="0.2">
      <c r="A2666" s="177" t="s">
        <v>227</v>
      </c>
      <c r="B2666" s="177" t="s">
        <v>1817</v>
      </c>
      <c r="C2666" s="177" t="s">
        <v>1862</v>
      </c>
      <c r="D2666" s="177">
        <v>3</v>
      </c>
      <c r="E2666" s="177">
        <v>3</v>
      </c>
      <c r="F2666" s="177" t="s">
        <v>135</v>
      </c>
      <c r="G2666" s="177" t="s">
        <v>141</v>
      </c>
      <c r="H2666" s="177" t="s">
        <v>142</v>
      </c>
    </row>
    <row r="2667" spans="1:8" x14ac:dyDescent="0.2">
      <c r="A2667" s="177" t="s">
        <v>227</v>
      </c>
      <c r="B2667" s="177" t="s">
        <v>1817</v>
      </c>
      <c r="C2667" s="177" t="s">
        <v>1863</v>
      </c>
      <c r="D2667" s="177">
        <v>3</v>
      </c>
      <c r="E2667" s="177">
        <v>3</v>
      </c>
      <c r="F2667" s="177" t="s">
        <v>295</v>
      </c>
      <c r="G2667" s="177" t="s">
        <v>142</v>
      </c>
      <c r="H2667" s="177" t="s">
        <v>142</v>
      </c>
    </row>
    <row r="2668" spans="1:8" x14ac:dyDescent="0.2">
      <c r="A2668" s="177" t="s">
        <v>227</v>
      </c>
      <c r="B2668" s="177" t="s">
        <v>1817</v>
      </c>
      <c r="C2668" s="177" t="s">
        <v>1864</v>
      </c>
      <c r="D2668" s="177">
        <v>3</v>
      </c>
      <c r="E2668" s="177">
        <v>2</v>
      </c>
      <c r="F2668" s="177" t="s">
        <v>295</v>
      </c>
      <c r="G2668" s="177" t="s">
        <v>142</v>
      </c>
      <c r="H2668" s="177" t="s">
        <v>142</v>
      </c>
    </row>
    <row r="2669" spans="1:8" x14ac:dyDescent="0.2">
      <c r="A2669" s="177" t="s">
        <v>227</v>
      </c>
      <c r="B2669" s="177" t="s">
        <v>1817</v>
      </c>
      <c r="C2669" s="177" t="s">
        <v>1865</v>
      </c>
      <c r="D2669" s="177">
        <v>2</v>
      </c>
      <c r="E2669" s="177">
        <v>4</v>
      </c>
      <c r="F2669" s="177" t="s">
        <v>295</v>
      </c>
      <c r="G2669" s="177" t="s">
        <v>142</v>
      </c>
      <c r="H2669" s="177" t="s">
        <v>142</v>
      </c>
    </row>
    <row r="2670" spans="1:8" x14ac:dyDescent="0.2">
      <c r="A2670" s="177" t="s">
        <v>227</v>
      </c>
      <c r="B2670" s="177" t="s">
        <v>1817</v>
      </c>
      <c r="C2670" s="177" t="s">
        <v>509</v>
      </c>
      <c r="D2670" s="177">
        <v>3</v>
      </c>
      <c r="E2670" s="177">
        <v>2</v>
      </c>
      <c r="F2670" s="177" t="s">
        <v>135</v>
      </c>
      <c r="G2670" s="177" t="s">
        <v>141</v>
      </c>
      <c r="H2670" s="177" t="s">
        <v>142</v>
      </c>
    </row>
    <row r="2671" spans="1:8" x14ac:dyDescent="0.2">
      <c r="A2671" s="177" t="s">
        <v>227</v>
      </c>
      <c r="B2671" s="177" t="s">
        <v>1817</v>
      </c>
      <c r="C2671" s="177" t="s">
        <v>1866</v>
      </c>
      <c r="D2671" s="177">
        <v>3</v>
      </c>
      <c r="E2671" s="177">
        <v>3</v>
      </c>
      <c r="F2671" s="177" t="s">
        <v>135</v>
      </c>
      <c r="G2671" s="177" t="s">
        <v>142</v>
      </c>
      <c r="H2671" s="177" t="s">
        <v>142</v>
      </c>
    </row>
    <row r="2672" spans="1:8" x14ac:dyDescent="0.2">
      <c r="A2672" s="177" t="s">
        <v>227</v>
      </c>
      <c r="B2672" s="177" t="s">
        <v>1817</v>
      </c>
      <c r="C2672" s="177" t="s">
        <v>1867</v>
      </c>
      <c r="D2672" s="177">
        <v>3</v>
      </c>
      <c r="E2672" s="177">
        <v>3</v>
      </c>
      <c r="F2672" s="177" t="s">
        <v>295</v>
      </c>
      <c r="G2672" s="177" t="s">
        <v>142</v>
      </c>
      <c r="H2672" s="177" t="s">
        <v>142</v>
      </c>
    </row>
    <row r="2673" spans="1:8" x14ac:dyDescent="0.2">
      <c r="A2673" s="177" t="s">
        <v>227</v>
      </c>
      <c r="B2673" s="177" t="s">
        <v>1817</v>
      </c>
      <c r="C2673" s="177" t="s">
        <v>711</v>
      </c>
      <c r="D2673" s="177">
        <v>3</v>
      </c>
      <c r="E2673" s="177">
        <v>2</v>
      </c>
      <c r="F2673" s="177" t="s">
        <v>295</v>
      </c>
      <c r="G2673" s="177" t="s">
        <v>142</v>
      </c>
      <c r="H2673" s="177" t="s">
        <v>142</v>
      </c>
    </row>
    <row r="2674" spans="1:8" x14ac:dyDescent="0.2">
      <c r="A2674" s="177" t="s">
        <v>227</v>
      </c>
      <c r="B2674" s="177" t="s">
        <v>1817</v>
      </c>
      <c r="C2674" s="177" t="s">
        <v>447</v>
      </c>
      <c r="D2674" s="177">
        <v>3</v>
      </c>
      <c r="E2674" s="177">
        <v>3</v>
      </c>
      <c r="F2674" s="177" t="s">
        <v>295</v>
      </c>
      <c r="G2674" s="177" t="s">
        <v>142</v>
      </c>
      <c r="H2674" s="177" t="s">
        <v>142</v>
      </c>
    </row>
    <row r="2675" spans="1:8" x14ac:dyDescent="0.2">
      <c r="A2675" s="177" t="s">
        <v>227</v>
      </c>
      <c r="B2675" s="177" t="s">
        <v>1817</v>
      </c>
      <c r="C2675" s="177" t="s">
        <v>854</v>
      </c>
      <c r="D2675" s="177">
        <v>3</v>
      </c>
      <c r="E2675" s="177">
        <v>3</v>
      </c>
      <c r="F2675" s="177" t="s">
        <v>135</v>
      </c>
      <c r="G2675" s="177" t="s">
        <v>141</v>
      </c>
      <c r="H2675" s="177" t="s">
        <v>142</v>
      </c>
    </row>
    <row r="2676" spans="1:8" x14ac:dyDescent="0.2">
      <c r="A2676" s="177" t="s">
        <v>227</v>
      </c>
      <c r="B2676" s="177" t="s">
        <v>1817</v>
      </c>
      <c r="C2676" s="177" t="s">
        <v>1868</v>
      </c>
      <c r="D2676" s="177">
        <v>3</v>
      </c>
      <c r="E2676" s="177">
        <v>3</v>
      </c>
      <c r="F2676" s="177" t="s">
        <v>135</v>
      </c>
      <c r="G2676" s="177" t="s">
        <v>141</v>
      </c>
      <c r="H2676" s="177" t="s">
        <v>142</v>
      </c>
    </row>
    <row r="2677" spans="1:8" x14ac:dyDescent="0.2">
      <c r="A2677" s="177" t="s">
        <v>227</v>
      </c>
      <c r="B2677" s="177" t="s">
        <v>1817</v>
      </c>
      <c r="C2677" s="177" t="s">
        <v>1869</v>
      </c>
      <c r="D2677" s="177">
        <v>3</v>
      </c>
      <c r="E2677" s="177">
        <v>2</v>
      </c>
      <c r="F2677" s="177" t="s">
        <v>135</v>
      </c>
      <c r="G2677" s="177" t="s">
        <v>141</v>
      </c>
      <c r="H2677" s="177" t="s">
        <v>142</v>
      </c>
    </row>
    <row r="2678" spans="1:8" x14ac:dyDescent="0.2">
      <c r="A2678" s="177" t="s">
        <v>227</v>
      </c>
      <c r="B2678" s="177" t="s">
        <v>1817</v>
      </c>
      <c r="C2678" s="177" t="s">
        <v>589</v>
      </c>
      <c r="D2678" s="177">
        <v>3</v>
      </c>
      <c r="E2678" s="177">
        <v>3</v>
      </c>
      <c r="F2678" s="177" t="s">
        <v>135</v>
      </c>
      <c r="G2678" s="177" t="s">
        <v>142</v>
      </c>
      <c r="H2678" s="177" t="s">
        <v>142</v>
      </c>
    </row>
    <row r="2679" spans="1:8" x14ac:dyDescent="0.2">
      <c r="A2679" s="177" t="s">
        <v>227</v>
      </c>
      <c r="B2679" s="177" t="s">
        <v>1817</v>
      </c>
      <c r="C2679" s="177" t="s">
        <v>196</v>
      </c>
      <c r="D2679" s="177">
        <v>3</v>
      </c>
      <c r="E2679" s="177">
        <v>2</v>
      </c>
      <c r="F2679" s="177" t="s">
        <v>135</v>
      </c>
      <c r="G2679" s="177" t="s">
        <v>141</v>
      </c>
      <c r="H2679" s="177" t="s">
        <v>142</v>
      </c>
    </row>
    <row r="2680" spans="1:8" x14ac:dyDescent="0.2">
      <c r="A2680" s="177" t="s">
        <v>227</v>
      </c>
      <c r="B2680" s="177" t="s">
        <v>1817</v>
      </c>
      <c r="C2680" s="177" t="s">
        <v>1870</v>
      </c>
      <c r="D2680" s="177">
        <v>3</v>
      </c>
      <c r="E2680" s="177">
        <v>3</v>
      </c>
      <c r="F2680" s="177" t="s">
        <v>295</v>
      </c>
      <c r="G2680" s="177" t="s">
        <v>142</v>
      </c>
      <c r="H2680" s="177" t="s">
        <v>142</v>
      </c>
    </row>
    <row r="2681" spans="1:8" x14ac:dyDescent="0.2">
      <c r="A2681" s="177" t="s">
        <v>227</v>
      </c>
      <c r="B2681" s="177" t="s">
        <v>1817</v>
      </c>
      <c r="C2681" s="177" t="s">
        <v>590</v>
      </c>
      <c r="D2681" s="177">
        <v>2</v>
      </c>
      <c r="E2681" s="177">
        <v>4</v>
      </c>
      <c r="F2681" s="177" t="s">
        <v>295</v>
      </c>
      <c r="G2681" s="177" t="s">
        <v>142</v>
      </c>
      <c r="H2681" s="177" t="s">
        <v>142</v>
      </c>
    </row>
    <row r="2682" spans="1:8" x14ac:dyDescent="0.2">
      <c r="A2682" s="177" t="s">
        <v>227</v>
      </c>
      <c r="B2682" s="177" t="s">
        <v>1817</v>
      </c>
      <c r="C2682" s="177" t="s">
        <v>1871</v>
      </c>
      <c r="D2682" s="177">
        <v>3</v>
      </c>
      <c r="E2682" s="177">
        <v>3</v>
      </c>
      <c r="F2682" s="177" t="s">
        <v>295</v>
      </c>
      <c r="G2682" s="177" t="s">
        <v>142</v>
      </c>
      <c r="H2682" s="177" t="s">
        <v>142</v>
      </c>
    </row>
    <row r="2683" spans="1:8" x14ac:dyDescent="0.2">
      <c r="A2683" s="177" t="s">
        <v>227</v>
      </c>
      <c r="B2683" s="177" t="s">
        <v>1817</v>
      </c>
      <c r="C2683" s="177" t="s">
        <v>1872</v>
      </c>
      <c r="D2683" s="177">
        <v>3</v>
      </c>
      <c r="E2683" s="177">
        <v>2</v>
      </c>
      <c r="F2683" s="177" t="s">
        <v>135</v>
      </c>
      <c r="G2683" s="177" t="s">
        <v>141</v>
      </c>
      <c r="H2683" s="177" t="s">
        <v>142</v>
      </c>
    </row>
    <row r="2684" spans="1:8" x14ac:dyDescent="0.2">
      <c r="A2684" s="177" t="s">
        <v>227</v>
      </c>
      <c r="B2684" s="177" t="s">
        <v>1817</v>
      </c>
      <c r="C2684" s="177" t="s">
        <v>198</v>
      </c>
      <c r="D2684" s="177">
        <v>3</v>
      </c>
      <c r="E2684" s="177">
        <v>3</v>
      </c>
      <c r="F2684" s="177" t="s">
        <v>135</v>
      </c>
      <c r="G2684" s="177" t="s">
        <v>141</v>
      </c>
      <c r="H2684" s="177" t="s">
        <v>142</v>
      </c>
    </row>
    <row r="2685" spans="1:8" x14ac:dyDescent="0.2">
      <c r="A2685" s="177" t="s">
        <v>227</v>
      </c>
      <c r="B2685" s="177" t="s">
        <v>1817</v>
      </c>
      <c r="C2685" s="177" t="s">
        <v>1873</v>
      </c>
      <c r="D2685" s="177">
        <v>3</v>
      </c>
      <c r="E2685" s="177">
        <v>2</v>
      </c>
      <c r="F2685" s="177" t="s">
        <v>135</v>
      </c>
      <c r="G2685" s="177" t="s">
        <v>141</v>
      </c>
      <c r="H2685" s="177" t="s">
        <v>142</v>
      </c>
    </row>
    <row r="2686" spans="1:8" x14ac:dyDescent="0.2">
      <c r="A2686" s="177" t="s">
        <v>227</v>
      </c>
      <c r="B2686" s="177" t="s">
        <v>1817</v>
      </c>
      <c r="C2686" s="177" t="s">
        <v>1874</v>
      </c>
      <c r="D2686" s="177">
        <v>3</v>
      </c>
      <c r="E2686" s="177">
        <v>2</v>
      </c>
      <c r="F2686" s="177" t="s">
        <v>295</v>
      </c>
      <c r="G2686" s="177" t="s">
        <v>142</v>
      </c>
      <c r="H2686" s="177" t="s">
        <v>142</v>
      </c>
    </row>
    <row r="2687" spans="1:8" x14ac:dyDescent="0.2">
      <c r="A2687" s="177" t="s">
        <v>227</v>
      </c>
      <c r="B2687" s="177" t="s">
        <v>1817</v>
      </c>
      <c r="C2687" s="177" t="s">
        <v>1875</v>
      </c>
      <c r="D2687" s="177">
        <v>3</v>
      </c>
      <c r="E2687" s="177">
        <v>3</v>
      </c>
      <c r="F2687" s="177" t="s">
        <v>295</v>
      </c>
      <c r="G2687" s="177" t="s">
        <v>142</v>
      </c>
      <c r="H2687" s="177" t="s">
        <v>142</v>
      </c>
    </row>
    <row r="2688" spans="1:8" x14ac:dyDescent="0.2">
      <c r="A2688" s="177" t="s">
        <v>227</v>
      </c>
      <c r="B2688" s="177" t="s">
        <v>1817</v>
      </c>
      <c r="C2688" s="177" t="s">
        <v>1876</v>
      </c>
      <c r="D2688" s="177">
        <v>3</v>
      </c>
      <c r="E2688" s="177">
        <v>2</v>
      </c>
      <c r="F2688" s="177" t="s">
        <v>135</v>
      </c>
      <c r="G2688" s="177" t="s">
        <v>141</v>
      </c>
      <c r="H2688" s="177" t="s">
        <v>142</v>
      </c>
    </row>
    <row r="2689" spans="1:8" x14ac:dyDescent="0.2">
      <c r="A2689" s="177" t="s">
        <v>227</v>
      </c>
      <c r="B2689" s="177" t="s">
        <v>1817</v>
      </c>
      <c r="C2689" s="177" t="s">
        <v>1877</v>
      </c>
      <c r="D2689" s="177">
        <v>2</v>
      </c>
      <c r="E2689" s="177">
        <v>3</v>
      </c>
      <c r="F2689" s="177" t="s">
        <v>295</v>
      </c>
      <c r="G2689" s="177" t="s">
        <v>142</v>
      </c>
      <c r="H2689" s="177" t="s">
        <v>142</v>
      </c>
    </row>
    <row r="2690" spans="1:8" x14ac:dyDescent="0.2">
      <c r="A2690" s="177" t="s">
        <v>227</v>
      </c>
      <c r="B2690" s="177" t="s">
        <v>1817</v>
      </c>
      <c r="C2690" s="177" t="s">
        <v>1878</v>
      </c>
      <c r="D2690" s="177">
        <v>3</v>
      </c>
      <c r="E2690" s="177">
        <v>3</v>
      </c>
      <c r="F2690" s="177" t="s">
        <v>135</v>
      </c>
      <c r="G2690" s="177" t="s">
        <v>141</v>
      </c>
      <c r="H2690" s="177" t="s">
        <v>142</v>
      </c>
    </row>
    <row r="2691" spans="1:8" x14ac:dyDescent="0.2">
      <c r="A2691" s="177" t="s">
        <v>227</v>
      </c>
      <c r="B2691" s="177" t="s">
        <v>1817</v>
      </c>
      <c r="C2691" s="177" t="s">
        <v>1879</v>
      </c>
      <c r="D2691" s="177">
        <v>3</v>
      </c>
      <c r="E2691" s="177">
        <v>3</v>
      </c>
      <c r="F2691" s="177" t="s">
        <v>295</v>
      </c>
      <c r="G2691" s="177" t="s">
        <v>142</v>
      </c>
      <c r="H2691" s="177" t="s">
        <v>142</v>
      </c>
    </row>
    <row r="2692" spans="1:8" x14ac:dyDescent="0.2">
      <c r="A2692" s="177" t="s">
        <v>227</v>
      </c>
      <c r="B2692" s="177" t="s">
        <v>1817</v>
      </c>
      <c r="C2692" s="177" t="s">
        <v>1880</v>
      </c>
      <c r="D2692" s="177">
        <v>3</v>
      </c>
      <c r="E2692" s="177">
        <v>2</v>
      </c>
      <c r="F2692" s="177" t="s">
        <v>135</v>
      </c>
      <c r="G2692" s="177" t="s">
        <v>141</v>
      </c>
      <c r="H2692" s="177" t="s">
        <v>142</v>
      </c>
    </row>
    <row r="2693" spans="1:8" x14ac:dyDescent="0.2">
      <c r="A2693" s="177" t="s">
        <v>227</v>
      </c>
      <c r="B2693" s="177" t="s">
        <v>1817</v>
      </c>
      <c r="C2693" s="177" t="s">
        <v>1881</v>
      </c>
      <c r="D2693" s="177">
        <v>3</v>
      </c>
      <c r="E2693" s="177">
        <v>2</v>
      </c>
      <c r="F2693" s="177" t="s">
        <v>135</v>
      </c>
      <c r="G2693" s="177" t="s">
        <v>141</v>
      </c>
      <c r="H2693" s="177" t="s">
        <v>142</v>
      </c>
    </row>
    <row r="2694" spans="1:8" x14ac:dyDescent="0.2">
      <c r="A2694" s="177" t="s">
        <v>227</v>
      </c>
      <c r="B2694" s="177" t="s">
        <v>1817</v>
      </c>
      <c r="C2694" s="177" t="s">
        <v>859</v>
      </c>
      <c r="D2694" s="177">
        <v>2</v>
      </c>
      <c r="E2694" s="177">
        <v>4</v>
      </c>
      <c r="F2694" s="177" t="s">
        <v>295</v>
      </c>
      <c r="G2694" s="177" t="s">
        <v>142</v>
      </c>
      <c r="H2694" s="177" t="s">
        <v>142</v>
      </c>
    </row>
    <row r="2695" spans="1:8" x14ac:dyDescent="0.2">
      <c r="A2695" s="177" t="s">
        <v>227</v>
      </c>
      <c r="B2695" s="177" t="s">
        <v>1817</v>
      </c>
      <c r="C2695" s="177" t="s">
        <v>931</v>
      </c>
      <c r="D2695" s="177">
        <v>3</v>
      </c>
      <c r="E2695" s="177">
        <v>3</v>
      </c>
      <c r="F2695" s="177" t="s">
        <v>135</v>
      </c>
      <c r="G2695" s="177" t="s">
        <v>142</v>
      </c>
      <c r="H2695" s="177" t="s">
        <v>142</v>
      </c>
    </row>
    <row r="2696" spans="1:8" x14ac:dyDescent="0.2">
      <c r="A2696" s="177" t="s">
        <v>227</v>
      </c>
      <c r="B2696" s="177" t="s">
        <v>1817</v>
      </c>
      <c r="C2696" s="177" t="s">
        <v>1882</v>
      </c>
      <c r="D2696" s="177">
        <v>3</v>
      </c>
      <c r="E2696" s="177">
        <v>3</v>
      </c>
      <c r="F2696" s="177" t="s">
        <v>135</v>
      </c>
      <c r="G2696" s="177" t="s">
        <v>141</v>
      </c>
      <c r="H2696" s="177" t="s">
        <v>142</v>
      </c>
    </row>
    <row r="2697" spans="1:8" x14ac:dyDescent="0.2">
      <c r="A2697" s="177" t="s">
        <v>227</v>
      </c>
      <c r="B2697" s="177" t="s">
        <v>1817</v>
      </c>
      <c r="C2697" s="177" t="s">
        <v>1883</v>
      </c>
      <c r="D2697" s="177">
        <v>3</v>
      </c>
      <c r="E2697" s="177">
        <v>2</v>
      </c>
      <c r="F2697" s="177" t="s">
        <v>135</v>
      </c>
      <c r="G2697" s="177" t="s">
        <v>141</v>
      </c>
      <c r="H2697" s="177" t="s">
        <v>142</v>
      </c>
    </row>
    <row r="2698" spans="1:8" x14ac:dyDescent="0.2">
      <c r="A2698" s="177" t="s">
        <v>227</v>
      </c>
      <c r="B2698" s="177" t="s">
        <v>1817</v>
      </c>
      <c r="C2698" s="177" t="s">
        <v>1372</v>
      </c>
      <c r="D2698" s="177">
        <v>3</v>
      </c>
      <c r="E2698" s="177">
        <v>2</v>
      </c>
      <c r="F2698" s="177" t="s">
        <v>135</v>
      </c>
      <c r="G2698" s="177" t="s">
        <v>141</v>
      </c>
      <c r="H2698" s="177" t="s">
        <v>142</v>
      </c>
    </row>
    <row r="2699" spans="1:8" x14ac:dyDescent="0.2">
      <c r="A2699" s="177" t="s">
        <v>227</v>
      </c>
      <c r="B2699" s="177" t="s">
        <v>1817</v>
      </c>
      <c r="C2699" s="177" t="s">
        <v>204</v>
      </c>
      <c r="D2699" s="177">
        <v>2</v>
      </c>
      <c r="E2699" s="177">
        <v>4</v>
      </c>
      <c r="F2699" s="177" t="s">
        <v>295</v>
      </c>
      <c r="G2699" s="177" t="s">
        <v>142</v>
      </c>
      <c r="H2699" s="177" t="s">
        <v>142</v>
      </c>
    </row>
    <row r="2700" spans="1:8" x14ac:dyDescent="0.2">
      <c r="A2700" s="177" t="s">
        <v>227</v>
      </c>
      <c r="B2700" s="177" t="s">
        <v>1817</v>
      </c>
      <c r="C2700" s="177" t="s">
        <v>599</v>
      </c>
      <c r="D2700" s="177">
        <v>3</v>
      </c>
      <c r="E2700" s="177">
        <v>3</v>
      </c>
      <c r="F2700" s="177" t="s">
        <v>295</v>
      </c>
      <c r="G2700" s="177" t="s">
        <v>142</v>
      </c>
      <c r="H2700" s="177" t="s">
        <v>142</v>
      </c>
    </row>
    <row r="2701" spans="1:8" x14ac:dyDescent="0.2">
      <c r="A2701" s="177" t="s">
        <v>227</v>
      </c>
      <c r="B2701" s="177" t="s">
        <v>1817</v>
      </c>
      <c r="C2701" s="177" t="s">
        <v>515</v>
      </c>
      <c r="D2701" s="177">
        <v>3</v>
      </c>
      <c r="E2701" s="177">
        <v>3</v>
      </c>
      <c r="F2701" s="177" t="s">
        <v>135</v>
      </c>
      <c r="G2701" s="177" t="s">
        <v>141</v>
      </c>
      <c r="H2701" s="177" t="s">
        <v>142</v>
      </c>
    </row>
    <row r="2702" spans="1:8" x14ac:dyDescent="0.2">
      <c r="A2702" s="177" t="s">
        <v>227</v>
      </c>
      <c r="B2702" s="177" t="s">
        <v>1817</v>
      </c>
      <c r="C2702" s="177" t="s">
        <v>1884</v>
      </c>
      <c r="D2702" s="177">
        <v>2</v>
      </c>
      <c r="E2702" s="177">
        <v>4</v>
      </c>
      <c r="F2702" s="177" t="s">
        <v>295</v>
      </c>
      <c r="G2702" s="177" t="s">
        <v>142</v>
      </c>
      <c r="H2702" s="177" t="s">
        <v>142</v>
      </c>
    </row>
    <row r="2703" spans="1:8" x14ac:dyDescent="0.2">
      <c r="A2703" s="177" t="s">
        <v>227</v>
      </c>
      <c r="B2703" s="177" t="s">
        <v>1817</v>
      </c>
      <c r="C2703" s="177" t="s">
        <v>1802</v>
      </c>
      <c r="D2703" s="177">
        <v>3</v>
      </c>
      <c r="E2703" s="177">
        <v>3</v>
      </c>
      <c r="F2703" s="177" t="s">
        <v>295</v>
      </c>
      <c r="G2703" s="177" t="s">
        <v>142</v>
      </c>
      <c r="H2703" s="177" t="s">
        <v>142</v>
      </c>
    </row>
    <row r="2704" spans="1:8" x14ac:dyDescent="0.2">
      <c r="A2704" s="177" t="s">
        <v>227</v>
      </c>
      <c r="B2704" s="177" t="s">
        <v>1817</v>
      </c>
      <c r="C2704" s="177" t="s">
        <v>715</v>
      </c>
      <c r="D2704" s="177">
        <v>3</v>
      </c>
      <c r="E2704" s="177">
        <v>2</v>
      </c>
      <c r="F2704" s="177" t="s">
        <v>135</v>
      </c>
      <c r="G2704" s="177" t="s">
        <v>141</v>
      </c>
      <c r="H2704" s="177" t="s">
        <v>142</v>
      </c>
    </row>
    <row r="2705" spans="1:8" x14ac:dyDescent="0.2">
      <c r="A2705" s="177" t="s">
        <v>227</v>
      </c>
      <c r="B2705" s="177" t="s">
        <v>1817</v>
      </c>
      <c r="C2705" s="177" t="s">
        <v>602</v>
      </c>
      <c r="D2705" s="177">
        <v>3</v>
      </c>
      <c r="E2705" s="177">
        <v>2</v>
      </c>
      <c r="F2705" s="177" t="s">
        <v>135</v>
      </c>
      <c r="G2705" s="177" t="s">
        <v>141</v>
      </c>
      <c r="H2705" s="177" t="s">
        <v>142</v>
      </c>
    </row>
    <row r="2706" spans="1:8" x14ac:dyDescent="0.2">
      <c r="A2706" s="177" t="s">
        <v>227</v>
      </c>
      <c r="B2706" s="177" t="s">
        <v>1817</v>
      </c>
      <c r="C2706" s="177" t="s">
        <v>763</v>
      </c>
      <c r="D2706" s="177">
        <v>3</v>
      </c>
      <c r="E2706" s="177">
        <v>3</v>
      </c>
      <c r="F2706" s="177" t="s">
        <v>135</v>
      </c>
      <c r="G2706" s="177" t="s">
        <v>141</v>
      </c>
      <c r="H2706" s="177" t="s">
        <v>142</v>
      </c>
    </row>
    <row r="2707" spans="1:8" x14ac:dyDescent="0.2">
      <c r="A2707" s="177" t="s">
        <v>227</v>
      </c>
      <c r="B2707" s="177" t="s">
        <v>1817</v>
      </c>
      <c r="C2707" s="177" t="s">
        <v>1885</v>
      </c>
      <c r="D2707" s="177">
        <v>2</v>
      </c>
      <c r="E2707" s="177">
        <v>4</v>
      </c>
      <c r="F2707" s="177" t="s">
        <v>295</v>
      </c>
      <c r="G2707" s="177" t="s">
        <v>142</v>
      </c>
      <c r="H2707" s="177" t="s">
        <v>142</v>
      </c>
    </row>
    <row r="2708" spans="1:8" x14ac:dyDescent="0.2">
      <c r="A2708" s="177" t="s">
        <v>227</v>
      </c>
      <c r="B2708" s="177" t="s">
        <v>1817</v>
      </c>
      <c r="C2708" s="177" t="s">
        <v>864</v>
      </c>
      <c r="D2708" s="177">
        <v>3</v>
      </c>
      <c r="E2708" s="177">
        <v>3</v>
      </c>
      <c r="F2708" s="177" t="s">
        <v>295</v>
      </c>
      <c r="G2708" s="177" t="s">
        <v>142</v>
      </c>
      <c r="H2708" s="177" t="s">
        <v>142</v>
      </c>
    </row>
    <row r="2709" spans="1:8" x14ac:dyDescent="0.2">
      <c r="A2709" s="177" t="s">
        <v>227</v>
      </c>
      <c r="B2709" s="177" t="s">
        <v>1817</v>
      </c>
      <c r="C2709" s="177" t="s">
        <v>1886</v>
      </c>
      <c r="D2709" s="177">
        <v>3</v>
      </c>
      <c r="E2709" s="177">
        <v>2</v>
      </c>
      <c r="F2709" s="177" t="s">
        <v>135</v>
      </c>
      <c r="G2709" s="177" t="s">
        <v>141</v>
      </c>
      <c r="H2709" s="177" t="s">
        <v>142</v>
      </c>
    </row>
    <row r="2710" spans="1:8" x14ac:dyDescent="0.2">
      <c r="A2710" s="177" t="s">
        <v>227</v>
      </c>
      <c r="B2710" s="177" t="s">
        <v>1817</v>
      </c>
      <c r="C2710" s="177" t="s">
        <v>1887</v>
      </c>
      <c r="D2710" s="177">
        <v>2</v>
      </c>
      <c r="E2710" s="177">
        <v>3</v>
      </c>
      <c r="F2710" s="177" t="s">
        <v>295</v>
      </c>
      <c r="G2710" s="177" t="s">
        <v>142</v>
      </c>
      <c r="H2710" s="177" t="s">
        <v>142</v>
      </c>
    </row>
    <row r="2711" spans="1:8" x14ac:dyDescent="0.2">
      <c r="A2711" s="177" t="s">
        <v>227</v>
      </c>
      <c r="B2711" s="177" t="s">
        <v>1817</v>
      </c>
      <c r="C2711" s="177" t="s">
        <v>716</v>
      </c>
      <c r="D2711" s="177">
        <v>3</v>
      </c>
      <c r="E2711" s="177">
        <v>3</v>
      </c>
      <c r="F2711" s="177" t="s">
        <v>135</v>
      </c>
      <c r="G2711" s="177" t="s">
        <v>141</v>
      </c>
      <c r="H2711" s="177" t="s">
        <v>142</v>
      </c>
    </row>
    <row r="2712" spans="1:8" x14ac:dyDescent="0.2">
      <c r="A2712" s="177" t="s">
        <v>227</v>
      </c>
      <c r="B2712" s="177" t="s">
        <v>1817</v>
      </c>
      <c r="C2712" s="177" t="s">
        <v>1374</v>
      </c>
      <c r="D2712" s="177">
        <v>3</v>
      </c>
      <c r="E2712" s="177">
        <v>2</v>
      </c>
      <c r="F2712" s="177" t="s">
        <v>135</v>
      </c>
      <c r="G2712" s="177" t="s">
        <v>141</v>
      </c>
      <c r="H2712" s="177" t="s">
        <v>142</v>
      </c>
    </row>
    <row r="2713" spans="1:8" x14ac:dyDescent="0.2">
      <c r="A2713" s="177" t="s">
        <v>227</v>
      </c>
      <c r="B2713" s="177" t="s">
        <v>1817</v>
      </c>
      <c r="C2713" s="177" t="s">
        <v>1268</v>
      </c>
      <c r="D2713" s="177">
        <v>3</v>
      </c>
      <c r="E2713" s="177">
        <v>2</v>
      </c>
      <c r="F2713" s="177" t="s">
        <v>135</v>
      </c>
      <c r="G2713" s="177" t="s">
        <v>141</v>
      </c>
      <c r="H2713" s="177" t="s">
        <v>142</v>
      </c>
    </row>
    <row r="2714" spans="1:8" x14ac:dyDescent="0.2">
      <c r="A2714" s="177" t="s">
        <v>227</v>
      </c>
      <c r="B2714" s="177" t="s">
        <v>1817</v>
      </c>
      <c r="C2714" s="177" t="s">
        <v>1888</v>
      </c>
      <c r="D2714" s="177">
        <v>2</v>
      </c>
      <c r="E2714" s="177">
        <v>4</v>
      </c>
      <c r="F2714" s="177" t="s">
        <v>295</v>
      </c>
      <c r="G2714" s="177" t="s">
        <v>142</v>
      </c>
      <c r="H2714" s="177" t="s">
        <v>142</v>
      </c>
    </row>
    <row r="2715" spans="1:8" x14ac:dyDescent="0.2">
      <c r="A2715" s="177" t="s">
        <v>227</v>
      </c>
      <c r="B2715" s="177" t="s">
        <v>1817</v>
      </c>
      <c r="C2715" s="177" t="s">
        <v>1889</v>
      </c>
      <c r="D2715" s="177">
        <v>3</v>
      </c>
      <c r="E2715" s="177">
        <v>3</v>
      </c>
      <c r="F2715" s="177" t="s">
        <v>135</v>
      </c>
      <c r="G2715" s="177" t="s">
        <v>141</v>
      </c>
      <c r="H2715" s="177" t="s">
        <v>142</v>
      </c>
    </row>
    <row r="2716" spans="1:8" x14ac:dyDescent="0.2">
      <c r="A2716" s="177" t="s">
        <v>227</v>
      </c>
      <c r="B2716" s="177" t="s">
        <v>1817</v>
      </c>
      <c r="C2716" s="177" t="s">
        <v>936</v>
      </c>
      <c r="D2716" s="177">
        <v>3</v>
      </c>
      <c r="E2716" s="177">
        <v>3</v>
      </c>
      <c r="F2716" s="177" t="s">
        <v>135</v>
      </c>
      <c r="G2716" s="177" t="s">
        <v>141</v>
      </c>
      <c r="H2716" s="177" t="s">
        <v>142</v>
      </c>
    </row>
    <row r="2717" spans="1:8" x14ac:dyDescent="0.2">
      <c r="A2717" s="177" t="s">
        <v>227</v>
      </c>
      <c r="B2717" s="177" t="s">
        <v>1817</v>
      </c>
      <c r="C2717" s="177" t="s">
        <v>208</v>
      </c>
      <c r="D2717" s="177">
        <v>3</v>
      </c>
      <c r="E2717" s="177">
        <v>2</v>
      </c>
      <c r="F2717" s="177" t="s">
        <v>135</v>
      </c>
      <c r="G2717" s="177" t="s">
        <v>141</v>
      </c>
      <c r="H2717" s="177" t="s">
        <v>142</v>
      </c>
    </row>
    <row r="2718" spans="1:8" x14ac:dyDescent="0.2">
      <c r="A2718" s="177" t="s">
        <v>227</v>
      </c>
      <c r="B2718" s="177" t="s">
        <v>1817</v>
      </c>
      <c r="C2718" s="177" t="s">
        <v>335</v>
      </c>
      <c r="D2718" s="177">
        <v>3</v>
      </c>
      <c r="E2718" s="177">
        <v>3</v>
      </c>
      <c r="F2718" s="177" t="s">
        <v>295</v>
      </c>
      <c r="G2718" s="177" t="s">
        <v>142</v>
      </c>
      <c r="H2718" s="177" t="s">
        <v>142</v>
      </c>
    </row>
    <row r="2719" spans="1:8" x14ac:dyDescent="0.2">
      <c r="A2719" s="177" t="s">
        <v>227</v>
      </c>
      <c r="B2719" s="177" t="s">
        <v>1817</v>
      </c>
      <c r="C2719" s="177" t="s">
        <v>1890</v>
      </c>
      <c r="D2719" s="177">
        <v>2</v>
      </c>
      <c r="E2719" s="177">
        <v>3</v>
      </c>
      <c r="F2719" s="177" t="s">
        <v>295</v>
      </c>
      <c r="G2719" s="177" t="s">
        <v>142</v>
      </c>
      <c r="H2719" s="177" t="s">
        <v>142</v>
      </c>
    </row>
    <row r="2720" spans="1:8" x14ac:dyDescent="0.2">
      <c r="A2720" s="177" t="s">
        <v>227</v>
      </c>
      <c r="B2720" s="177" t="s">
        <v>1817</v>
      </c>
      <c r="C2720" s="177" t="s">
        <v>1891</v>
      </c>
      <c r="D2720" s="177">
        <v>3</v>
      </c>
      <c r="E2720" s="177">
        <v>3</v>
      </c>
      <c r="F2720" s="177" t="s">
        <v>135</v>
      </c>
      <c r="G2720" s="177" t="s">
        <v>141</v>
      </c>
      <c r="H2720" s="177" t="s">
        <v>142</v>
      </c>
    </row>
    <row r="2721" spans="1:8" x14ac:dyDescent="0.2">
      <c r="A2721" s="177" t="s">
        <v>227</v>
      </c>
      <c r="B2721" s="177" t="s">
        <v>1817</v>
      </c>
      <c r="C2721" s="177" t="s">
        <v>1772</v>
      </c>
      <c r="D2721" s="177">
        <v>2</v>
      </c>
      <c r="E2721" s="177">
        <v>4</v>
      </c>
      <c r="F2721" s="177" t="s">
        <v>295</v>
      </c>
      <c r="G2721" s="177" t="s">
        <v>142</v>
      </c>
      <c r="H2721" s="177" t="s">
        <v>142</v>
      </c>
    </row>
    <row r="2722" spans="1:8" x14ac:dyDescent="0.2">
      <c r="A2722" s="177" t="s">
        <v>227</v>
      </c>
      <c r="B2722" s="177" t="s">
        <v>1817</v>
      </c>
      <c r="C2722" s="177" t="s">
        <v>1892</v>
      </c>
      <c r="D2722" s="177">
        <v>3</v>
      </c>
      <c r="E2722" s="177">
        <v>3</v>
      </c>
      <c r="F2722" s="177" t="s">
        <v>295</v>
      </c>
      <c r="G2722" s="177" t="s">
        <v>142</v>
      </c>
      <c r="H2722" s="177" t="s">
        <v>142</v>
      </c>
    </row>
    <row r="2723" spans="1:8" x14ac:dyDescent="0.2">
      <c r="A2723" s="177" t="s">
        <v>227</v>
      </c>
      <c r="B2723" s="177" t="s">
        <v>1817</v>
      </c>
      <c r="C2723" s="177" t="s">
        <v>1893</v>
      </c>
      <c r="D2723" s="177">
        <v>3</v>
      </c>
      <c r="E2723" s="177">
        <v>3</v>
      </c>
      <c r="F2723" s="177" t="s">
        <v>135</v>
      </c>
      <c r="G2723" s="177" t="s">
        <v>142</v>
      </c>
      <c r="H2723" s="177" t="s">
        <v>142</v>
      </c>
    </row>
    <row r="2724" spans="1:8" x14ac:dyDescent="0.2">
      <c r="A2724" s="177" t="s">
        <v>227</v>
      </c>
      <c r="B2724" s="177" t="s">
        <v>1817</v>
      </c>
      <c r="C2724" s="177" t="s">
        <v>210</v>
      </c>
      <c r="D2724" s="177">
        <v>3</v>
      </c>
      <c r="E2724" s="177">
        <v>2</v>
      </c>
      <c r="F2724" s="177" t="s">
        <v>135</v>
      </c>
      <c r="G2724" s="177" t="s">
        <v>141</v>
      </c>
      <c r="H2724" s="177" t="s">
        <v>142</v>
      </c>
    </row>
    <row r="2725" spans="1:8" x14ac:dyDescent="0.2">
      <c r="A2725" s="177" t="s">
        <v>227</v>
      </c>
      <c r="B2725" s="177" t="s">
        <v>1817</v>
      </c>
      <c r="C2725" s="177" t="s">
        <v>606</v>
      </c>
      <c r="D2725" s="177">
        <v>3</v>
      </c>
      <c r="E2725" s="177">
        <v>2</v>
      </c>
      <c r="F2725" s="177" t="s">
        <v>135</v>
      </c>
      <c r="G2725" s="177" t="s">
        <v>141</v>
      </c>
      <c r="H2725" s="177" t="s">
        <v>142</v>
      </c>
    </row>
    <row r="2726" spans="1:8" x14ac:dyDescent="0.2">
      <c r="A2726" s="177" t="s">
        <v>227</v>
      </c>
      <c r="B2726" s="177" t="s">
        <v>1817</v>
      </c>
      <c r="C2726" s="177" t="s">
        <v>607</v>
      </c>
      <c r="D2726" s="177">
        <v>2</v>
      </c>
      <c r="E2726" s="177">
        <v>3</v>
      </c>
      <c r="F2726" s="177" t="s">
        <v>295</v>
      </c>
      <c r="G2726" s="177" t="s">
        <v>142</v>
      </c>
      <c r="H2726" s="177" t="s">
        <v>142</v>
      </c>
    </row>
    <row r="2727" spans="1:8" x14ac:dyDescent="0.2">
      <c r="A2727" s="177" t="s">
        <v>227</v>
      </c>
      <c r="B2727" s="177" t="s">
        <v>1817</v>
      </c>
      <c r="C2727" s="177" t="s">
        <v>212</v>
      </c>
      <c r="D2727" s="177">
        <v>3</v>
      </c>
      <c r="E2727" s="177">
        <v>2</v>
      </c>
      <c r="F2727" s="177" t="s">
        <v>135</v>
      </c>
      <c r="G2727" s="177" t="s">
        <v>141</v>
      </c>
      <c r="H2727" s="177" t="s">
        <v>142</v>
      </c>
    </row>
    <row r="2728" spans="1:8" x14ac:dyDescent="0.2">
      <c r="A2728" s="177" t="s">
        <v>227</v>
      </c>
      <c r="B2728" s="177" t="s">
        <v>1817</v>
      </c>
      <c r="C2728" s="177" t="s">
        <v>1894</v>
      </c>
      <c r="D2728" s="177">
        <v>3</v>
      </c>
      <c r="E2728" s="177">
        <v>2</v>
      </c>
      <c r="F2728" s="177" t="s">
        <v>135</v>
      </c>
      <c r="G2728" s="177" t="s">
        <v>141</v>
      </c>
      <c r="H2728" s="177" t="s">
        <v>142</v>
      </c>
    </row>
    <row r="2729" spans="1:8" x14ac:dyDescent="0.2">
      <c r="A2729" s="177" t="s">
        <v>227</v>
      </c>
      <c r="B2729" s="177" t="s">
        <v>1817</v>
      </c>
      <c r="C2729" s="177" t="s">
        <v>1895</v>
      </c>
      <c r="D2729" s="177">
        <v>3</v>
      </c>
      <c r="E2729" s="177">
        <v>2</v>
      </c>
      <c r="F2729" s="177" t="s">
        <v>135</v>
      </c>
      <c r="G2729" s="177" t="s">
        <v>141</v>
      </c>
      <c r="H2729" s="177" t="s">
        <v>142</v>
      </c>
    </row>
    <row r="2730" spans="1:8" x14ac:dyDescent="0.2">
      <c r="A2730" s="177" t="s">
        <v>227</v>
      </c>
      <c r="B2730" s="177" t="s">
        <v>1817</v>
      </c>
      <c r="C2730" s="177" t="s">
        <v>338</v>
      </c>
      <c r="D2730" s="177">
        <v>3</v>
      </c>
      <c r="E2730" s="177">
        <v>3</v>
      </c>
      <c r="F2730" s="177" t="s">
        <v>135</v>
      </c>
      <c r="G2730" s="177" t="s">
        <v>141</v>
      </c>
      <c r="H2730" s="177" t="s">
        <v>142</v>
      </c>
    </row>
    <row r="2731" spans="1:8" x14ac:dyDescent="0.2">
      <c r="A2731" s="177" t="s">
        <v>227</v>
      </c>
      <c r="B2731" s="177" t="s">
        <v>1817</v>
      </c>
      <c r="C2731" s="177" t="s">
        <v>609</v>
      </c>
      <c r="D2731" s="177">
        <v>3</v>
      </c>
      <c r="E2731" s="177">
        <v>3</v>
      </c>
      <c r="F2731" s="177" t="s">
        <v>295</v>
      </c>
      <c r="G2731" s="177" t="s">
        <v>142</v>
      </c>
      <c r="H2731" s="177" t="s">
        <v>142</v>
      </c>
    </row>
    <row r="2732" spans="1:8" x14ac:dyDescent="0.2">
      <c r="A2732" s="177" t="s">
        <v>227</v>
      </c>
      <c r="B2732" s="177" t="s">
        <v>1817</v>
      </c>
      <c r="C2732" s="177" t="s">
        <v>1896</v>
      </c>
      <c r="D2732" s="177">
        <v>3</v>
      </c>
      <c r="E2732" s="177">
        <v>2</v>
      </c>
      <c r="F2732" s="177" t="s">
        <v>135</v>
      </c>
      <c r="G2732" s="177" t="s">
        <v>141</v>
      </c>
      <c r="H2732" s="177" t="s">
        <v>142</v>
      </c>
    </row>
    <row r="2733" spans="1:8" x14ac:dyDescent="0.2">
      <c r="A2733" s="177" t="s">
        <v>227</v>
      </c>
      <c r="B2733" s="177" t="s">
        <v>1817</v>
      </c>
      <c r="C2733" s="177" t="s">
        <v>1897</v>
      </c>
      <c r="D2733" s="177">
        <v>3</v>
      </c>
      <c r="E2733" s="177">
        <v>3</v>
      </c>
      <c r="F2733" s="177" t="s">
        <v>135</v>
      </c>
      <c r="G2733" s="177" t="s">
        <v>141</v>
      </c>
      <c r="H2733" s="177" t="s">
        <v>142</v>
      </c>
    </row>
    <row r="2734" spans="1:8" x14ac:dyDescent="0.2">
      <c r="A2734" s="177" t="s">
        <v>227</v>
      </c>
      <c r="B2734" s="177" t="s">
        <v>1817</v>
      </c>
      <c r="C2734" s="177" t="s">
        <v>722</v>
      </c>
      <c r="D2734" s="177">
        <v>3</v>
      </c>
      <c r="E2734" s="177">
        <v>3</v>
      </c>
      <c r="F2734" s="177" t="s">
        <v>135</v>
      </c>
      <c r="G2734" s="177" t="s">
        <v>141</v>
      </c>
      <c r="H2734" s="177" t="s">
        <v>142</v>
      </c>
    </row>
    <row r="2735" spans="1:8" x14ac:dyDescent="0.2">
      <c r="A2735" s="177" t="s">
        <v>227</v>
      </c>
      <c r="B2735" s="177" t="s">
        <v>1817</v>
      </c>
      <c r="C2735" s="177" t="s">
        <v>1898</v>
      </c>
      <c r="D2735" s="177">
        <v>3</v>
      </c>
      <c r="E2735" s="177">
        <v>2</v>
      </c>
      <c r="F2735" s="177" t="s">
        <v>135</v>
      </c>
      <c r="G2735" s="177" t="s">
        <v>141</v>
      </c>
      <c r="H2735" s="177" t="s">
        <v>142</v>
      </c>
    </row>
    <row r="2736" spans="1:8" x14ac:dyDescent="0.2">
      <c r="A2736" s="177" t="s">
        <v>227</v>
      </c>
      <c r="B2736" s="177" t="s">
        <v>1817</v>
      </c>
      <c r="C2736" s="177" t="s">
        <v>492</v>
      </c>
      <c r="D2736" s="177">
        <v>3</v>
      </c>
      <c r="E2736" s="177">
        <v>3</v>
      </c>
      <c r="F2736" s="177" t="s">
        <v>295</v>
      </c>
      <c r="G2736" s="177" t="s">
        <v>142</v>
      </c>
      <c r="H2736" s="177" t="s">
        <v>142</v>
      </c>
    </row>
    <row r="2737" spans="1:8" x14ac:dyDescent="0.2">
      <c r="A2737" s="177" t="s">
        <v>227</v>
      </c>
      <c r="B2737" s="177" t="s">
        <v>1817</v>
      </c>
      <c r="C2737" s="177" t="s">
        <v>1899</v>
      </c>
      <c r="D2737" s="177">
        <v>3</v>
      </c>
      <c r="E2737" s="177">
        <v>3</v>
      </c>
      <c r="F2737" s="177" t="s">
        <v>295</v>
      </c>
      <c r="G2737" s="177" t="s">
        <v>142</v>
      </c>
      <c r="H2737" s="177" t="s">
        <v>142</v>
      </c>
    </row>
    <row r="2738" spans="1:8" x14ac:dyDescent="0.2">
      <c r="A2738" s="177" t="s">
        <v>227</v>
      </c>
      <c r="B2738" s="177" t="s">
        <v>1817</v>
      </c>
      <c r="C2738" s="177" t="s">
        <v>1900</v>
      </c>
      <c r="D2738" s="177">
        <v>3</v>
      </c>
      <c r="E2738" s="177">
        <v>3</v>
      </c>
      <c r="F2738" s="177" t="s">
        <v>295</v>
      </c>
      <c r="G2738" s="177" t="s">
        <v>142</v>
      </c>
      <c r="H2738" s="177" t="s">
        <v>142</v>
      </c>
    </row>
    <row r="2739" spans="1:8" x14ac:dyDescent="0.2">
      <c r="A2739" s="177" t="s">
        <v>227</v>
      </c>
      <c r="B2739" s="177" t="s">
        <v>1817</v>
      </c>
      <c r="C2739" s="177" t="s">
        <v>1901</v>
      </c>
      <c r="D2739" s="177">
        <v>3</v>
      </c>
      <c r="E2739" s="177">
        <v>3</v>
      </c>
      <c r="F2739" s="177" t="s">
        <v>295</v>
      </c>
      <c r="G2739" s="177" t="s">
        <v>142</v>
      </c>
      <c r="H2739" s="177" t="s">
        <v>142</v>
      </c>
    </row>
    <row r="2740" spans="1:8" x14ac:dyDescent="0.2">
      <c r="A2740" s="177" t="s">
        <v>227</v>
      </c>
      <c r="B2740" s="177" t="s">
        <v>1817</v>
      </c>
      <c r="C2740" s="177" t="s">
        <v>1902</v>
      </c>
      <c r="D2740" s="177">
        <v>3</v>
      </c>
      <c r="E2740" s="177">
        <v>2</v>
      </c>
      <c r="F2740" s="177" t="s">
        <v>295</v>
      </c>
      <c r="G2740" s="177" t="s">
        <v>142</v>
      </c>
      <c r="H2740" s="177" t="s">
        <v>142</v>
      </c>
    </row>
    <row r="2741" spans="1:8" x14ac:dyDescent="0.2">
      <c r="A2741" s="177" t="s">
        <v>227</v>
      </c>
      <c r="B2741" s="177" t="s">
        <v>1817</v>
      </c>
      <c r="C2741" s="177" t="s">
        <v>1903</v>
      </c>
      <c r="D2741" s="177">
        <v>3</v>
      </c>
      <c r="E2741" s="177">
        <v>2</v>
      </c>
      <c r="F2741" s="177" t="s">
        <v>135</v>
      </c>
      <c r="G2741" s="177" t="s">
        <v>141</v>
      </c>
      <c r="H2741" s="177" t="s">
        <v>142</v>
      </c>
    </row>
    <row r="2742" spans="1:8" x14ac:dyDescent="0.2">
      <c r="A2742" s="177" t="s">
        <v>227</v>
      </c>
      <c r="B2742" s="177" t="s">
        <v>1817</v>
      </c>
      <c r="C2742" s="177" t="s">
        <v>723</v>
      </c>
      <c r="D2742" s="177">
        <v>3</v>
      </c>
      <c r="E2742" s="177">
        <v>3</v>
      </c>
      <c r="F2742" s="177" t="s">
        <v>295</v>
      </c>
      <c r="G2742" s="177" t="s">
        <v>142</v>
      </c>
      <c r="H2742" s="177" t="s">
        <v>142</v>
      </c>
    </row>
    <row r="2743" spans="1:8" x14ac:dyDescent="0.2">
      <c r="A2743" s="177" t="s">
        <v>227</v>
      </c>
      <c r="B2743" s="177" t="s">
        <v>1817</v>
      </c>
      <c r="C2743" s="177" t="s">
        <v>724</v>
      </c>
      <c r="D2743" s="177">
        <v>3</v>
      </c>
      <c r="E2743" s="177">
        <v>2</v>
      </c>
      <c r="F2743" s="177" t="s">
        <v>295</v>
      </c>
      <c r="G2743" s="177" t="s">
        <v>142</v>
      </c>
      <c r="H2743" s="177" t="s">
        <v>142</v>
      </c>
    </row>
    <row r="2744" spans="1:8" x14ac:dyDescent="0.2">
      <c r="A2744" s="177" t="s">
        <v>227</v>
      </c>
      <c r="B2744" s="177" t="s">
        <v>1817</v>
      </c>
      <c r="C2744" s="177" t="s">
        <v>214</v>
      </c>
      <c r="D2744" s="177">
        <v>3</v>
      </c>
      <c r="E2744" s="177">
        <v>3</v>
      </c>
      <c r="F2744" s="177" t="s">
        <v>135</v>
      </c>
      <c r="G2744" s="177" t="s">
        <v>141</v>
      </c>
      <c r="H2744" s="177" t="s">
        <v>142</v>
      </c>
    </row>
    <row r="2745" spans="1:8" x14ac:dyDescent="0.2">
      <c r="A2745" s="177" t="s">
        <v>227</v>
      </c>
      <c r="B2745" s="177" t="s">
        <v>1817</v>
      </c>
      <c r="C2745" s="177" t="s">
        <v>1904</v>
      </c>
      <c r="D2745" s="177">
        <v>2</v>
      </c>
      <c r="E2745" s="177">
        <v>4</v>
      </c>
      <c r="F2745" s="177" t="s">
        <v>295</v>
      </c>
      <c r="G2745" s="177" t="s">
        <v>142</v>
      </c>
      <c r="H2745" s="177" t="s">
        <v>142</v>
      </c>
    </row>
    <row r="2746" spans="1:8" x14ac:dyDescent="0.2">
      <c r="A2746" s="177" t="s">
        <v>227</v>
      </c>
      <c r="B2746" s="177" t="s">
        <v>1817</v>
      </c>
      <c r="C2746" s="177" t="s">
        <v>1905</v>
      </c>
      <c r="D2746" s="177">
        <v>3</v>
      </c>
      <c r="E2746" s="177">
        <v>3</v>
      </c>
      <c r="F2746" s="177" t="s">
        <v>135</v>
      </c>
      <c r="G2746" s="177" t="s">
        <v>141</v>
      </c>
      <c r="H2746" s="177" t="s">
        <v>142</v>
      </c>
    </row>
    <row r="2747" spans="1:8" x14ac:dyDescent="0.2">
      <c r="A2747" s="177" t="s">
        <v>227</v>
      </c>
      <c r="B2747" s="177" t="s">
        <v>1817</v>
      </c>
      <c r="C2747" s="177" t="s">
        <v>1906</v>
      </c>
      <c r="D2747" s="177">
        <v>3</v>
      </c>
      <c r="E2747" s="177">
        <v>2</v>
      </c>
      <c r="F2747" s="177" t="s">
        <v>135</v>
      </c>
      <c r="G2747" s="177" t="s">
        <v>141</v>
      </c>
      <c r="H2747" s="177" t="s">
        <v>142</v>
      </c>
    </row>
    <row r="2748" spans="1:8" x14ac:dyDescent="0.2">
      <c r="A2748" s="177" t="s">
        <v>227</v>
      </c>
      <c r="B2748" s="177" t="s">
        <v>1817</v>
      </c>
      <c r="C2748" s="177" t="s">
        <v>220</v>
      </c>
      <c r="D2748" s="177">
        <v>3</v>
      </c>
      <c r="E2748" s="177">
        <v>2</v>
      </c>
      <c r="F2748" s="177" t="s">
        <v>135</v>
      </c>
      <c r="G2748" s="177" t="s">
        <v>141</v>
      </c>
      <c r="H2748" s="177" t="s">
        <v>142</v>
      </c>
    </row>
    <row r="2749" spans="1:8" x14ac:dyDescent="0.2">
      <c r="A2749" s="177" t="s">
        <v>227</v>
      </c>
      <c r="B2749" s="177" t="s">
        <v>1817</v>
      </c>
      <c r="C2749" s="177" t="s">
        <v>523</v>
      </c>
      <c r="D2749" s="177">
        <v>3</v>
      </c>
      <c r="E2749" s="177">
        <v>2</v>
      </c>
      <c r="F2749" s="177" t="s">
        <v>135</v>
      </c>
      <c r="G2749" s="177" t="s">
        <v>141</v>
      </c>
      <c r="H2749" s="177" t="s">
        <v>142</v>
      </c>
    </row>
    <row r="2750" spans="1:8" x14ac:dyDescent="0.2">
      <c r="A2750" s="177" t="s">
        <v>227</v>
      </c>
      <c r="B2750" s="177" t="s">
        <v>1817</v>
      </c>
      <c r="C2750" s="177" t="s">
        <v>525</v>
      </c>
      <c r="D2750" s="177">
        <v>3</v>
      </c>
      <c r="E2750" s="177">
        <v>2</v>
      </c>
      <c r="F2750" s="177" t="s">
        <v>135</v>
      </c>
      <c r="G2750" s="177" t="s">
        <v>141</v>
      </c>
      <c r="H2750" s="177" t="s">
        <v>142</v>
      </c>
    </row>
    <row r="2751" spans="1:8" x14ac:dyDescent="0.2">
      <c r="A2751" s="177" t="s">
        <v>227</v>
      </c>
      <c r="B2751" s="177" t="s">
        <v>1817</v>
      </c>
      <c r="C2751" s="177" t="s">
        <v>222</v>
      </c>
      <c r="D2751" s="177">
        <v>3</v>
      </c>
      <c r="E2751" s="177">
        <v>2</v>
      </c>
      <c r="F2751" s="177" t="s">
        <v>135</v>
      </c>
      <c r="G2751" s="177" t="s">
        <v>141</v>
      </c>
      <c r="H2751" s="177" t="s">
        <v>142</v>
      </c>
    </row>
    <row r="2752" spans="1:8" x14ac:dyDescent="0.2">
      <c r="A2752" s="177" t="s">
        <v>227</v>
      </c>
      <c r="B2752" s="177" t="s">
        <v>1817</v>
      </c>
      <c r="C2752" s="177" t="s">
        <v>1907</v>
      </c>
      <c r="D2752" s="177">
        <v>2</v>
      </c>
      <c r="E2752" s="177">
        <v>4</v>
      </c>
      <c r="F2752" s="177" t="s">
        <v>295</v>
      </c>
      <c r="G2752" s="177" t="s">
        <v>142</v>
      </c>
      <c r="H2752" s="177" t="s">
        <v>142</v>
      </c>
    </row>
    <row r="2753" spans="1:8" x14ac:dyDescent="0.2">
      <c r="A2753" s="177" t="s">
        <v>227</v>
      </c>
      <c r="B2753" s="177" t="s">
        <v>1817</v>
      </c>
      <c r="C2753" s="177" t="s">
        <v>1908</v>
      </c>
      <c r="D2753" s="177">
        <v>3</v>
      </c>
      <c r="E2753" s="177">
        <v>2</v>
      </c>
      <c r="F2753" s="177" t="s">
        <v>135</v>
      </c>
      <c r="G2753" s="177" t="s">
        <v>141</v>
      </c>
      <c r="H2753" s="177" t="s">
        <v>142</v>
      </c>
    </row>
    <row r="2754" spans="1:8" x14ac:dyDescent="0.2">
      <c r="A2754" s="177" t="s">
        <v>227</v>
      </c>
      <c r="B2754" s="177" t="s">
        <v>1817</v>
      </c>
      <c r="C2754" s="177" t="s">
        <v>1909</v>
      </c>
      <c r="D2754" s="177">
        <v>2</v>
      </c>
      <c r="E2754" s="177">
        <v>3</v>
      </c>
      <c r="F2754" s="177" t="s">
        <v>135</v>
      </c>
      <c r="G2754" s="177" t="s">
        <v>141</v>
      </c>
      <c r="H2754" s="177" t="s">
        <v>142</v>
      </c>
    </row>
    <row r="2755" spans="1:8" x14ac:dyDescent="0.2">
      <c r="A2755" s="177" t="s">
        <v>227</v>
      </c>
      <c r="B2755" s="177" t="s">
        <v>1817</v>
      </c>
      <c r="C2755" s="177" t="s">
        <v>1910</v>
      </c>
      <c r="D2755" s="177">
        <v>3</v>
      </c>
      <c r="E2755" s="177">
        <v>3</v>
      </c>
      <c r="F2755" s="177" t="s">
        <v>295</v>
      </c>
      <c r="G2755" s="177" t="s">
        <v>142</v>
      </c>
      <c r="H2755" s="177" t="s">
        <v>142</v>
      </c>
    </row>
    <row r="2756" spans="1:8" x14ac:dyDescent="0.2">
      <c r="A2756" s="177" t="s">
        <v>227</v>
      </c>
      <c r="B2756" s="177" t="s">
        <v>1817</v>
      </c>
      <c r="C2756" s="177" t="s">
        <v>1911</v>
      </c>
      <c r="D2756" s="177">
        <v>2</v>
      </c>
      <c r="E2756" s="177">
        <v>3</v>
      </c>
      <c r="F2756" s="177" t="s">
        <v>295</v>
      </c>
      <c r="G2756" s="177" t="s">
        <v>142</v>
      </c>
      <c r="H2756" s="177" t="s">
        <v>142</v>
      </c>
    </row>
    <row r="2757" spans="1:8" x14ac:dyDescent="0.2">
      <c r="A2757" s="177" t="s">
        <v>227</v>
      </c>
      <c r="B2757" s="177" t="s">
        <v>1817</v>
      </c>
      <c r="C2757" s="177" t="s">
        <v>1912</v>
      </c>
      <c r="D2757" s="177">
        <v>2</v>
      </c>
      <c r="E2757" s="177">
        <v>3</v>
      </c>
      <c r="F2757" s="177" t="s">
        <v>295</v>
      </c>
      <c r="G2757" s="177" t="s">
        <v>142</v>
      </c>
      <c r="H2757" s="177" t="s">
        <v>142</v>
      </c>
    </row>
    <row r="2758" spans="1:8" x14ac:dyDescent="0.2">
      <c r="A2758" s="177" t="s">
        <v>227</v>
      </c>
      <c r="B2758" s="177" t="s">
        <v>1817</v>
      </c>
      <c r="C2758" s="177" t="s">
        <v>228</v>
      </c>
      <c r="D2758" s="177">
        <v>3</v>
      </c>
      <c r="E2758" s="177">
        <v>2</v>
      </c>
      <c r="F2758" s="177" t="s">
        <v>135</v>
      </c>
      <c r="G2758" s="177" t="s">
        <v>141</v>
      </c>
      <c r="H2758" s="177" t="s">
        <v>142</v>
      </c>
    </row>
    <row r="2759" spans="1:8" x14ac:dyDescent="0.2">
      <c r="A2759" s="177" t="s">
        <v>227</v>
      </c>
      <c r="B2759" s="177" t="s">
        <v>1817</v>
      </c>
      <c r="C2759" s="177" t="s">
        <v>232</v>
      </c>
      <c r="D2759" s="177">
        <v>3</v>
      </c>
      <c r="E2759" s="177">
        <v>3</v>
      </c>
      <c r="F2759" s="177" t="s">
        <v>135</v>
      </c>
      <c r="G2759" s="177" t="s">
        <v>141</v>
      </c>
      <c r="H2759" s="177" t="s">
        <v>142</v>
      </c>
    </row>
    <row r="2760" spans="1:8" x14ac:dyDescent="0.2">
      <c r="A2760" s="177" t="s">
        <v>227</v>
      </c>
      <c r="B2760" s="177" t="s">
        <v>1817</v>
      </c>
      <c r="C2760" s="177" t="s">
        <v>527</v>
      </c>
      <c r="D2760" s="177">
        <v>3</v>
      </c>
      <c r="E2760" s="177">
        <v>3</v>
      </c>
      <c r="F2760" s="177" t="s">
        <v>295</v>
      </c>
      <c r="G2760" s="177" t="s">
        <v>142</v>
      </c>
      <c r="H2760" s="177" t="s">
        <v>142</v>
      </c>
    </row>
    <row r="2761" spans="1:8" x14ac:dyDescent="0.2">
      <c r="A2761" s="177" t="s">
        <v>227</v>
      </c>
      <c r="B2761" s="177" t="s">
        <v>1817</v>
      </c>
      <c r="C2761" s="177" t="s">
        <v>727</v>
      </c>
      <c r="D2761" s="177">
        <v>2</v>
      </c>
      <c r="E2761" s="177">
        <v>3</v>
      </c>
      <c r="F2761" s="177" t="s">
        <v>295</v>
      </c>
      <c r="G2761" s="177" t="s">
        <v>142</v>
      </c>
      <c r="H2761" s="177" t="s">
        <v>142</v>
      </c>
    </row>
    <row r="2762" spans="1:8" x14ac:dyDescent="0.2">
      <c r="A2762" s="177" t="s">
        <v>227</v>
      </c>
      <c r="B2762" s="177" t="s">
        <v>1817</v>
      </c>
      <c r="C2762" s="177" t="s">
        <v>1913</v>
      </c>
      <c r="D2762" s="177">
        <v>3</v>
      </c>
      <c r="E2762" s="177">
        <v>2</v>
      </c>
      <c r="F2762" s="177" t="s">
        <v>135</v>
      </c>
      <c r="G2762" s="177" t="s">
        <v>141</v>
      </c>
      <c r="H2762" s="177" t="s">
        <v>142</v>
      </c>
    </row>
    <row r="2763" spans="1:8" x14ac:dyDescent="0.2">
      <c r="A2763" s="177" t="s">
        <v>227</v>
      </c>
      <c r="B2763" s="177" t="s">
        <v>1817</v>
      </c>
      <c r="C2763" s="177" t="s">
        <v>1914</v>
      </c>
      <c r="D2763" s="177">
        <v>3</v>
      </c>
      <c r="E2763" s="177">
        <v>2</v>
      </c>
      <c r="F2763" s="177" t="s">
        <v>295</v>
      </c>
      <c r="G2763" s="177" t="s">
        <v>142</v>
      </c>
      <c r="H2763" s="177" t="s">
        <v>142</v>
      </c>
    </row>
    <row r="2764" spans="1:8" x14ac:dyDescent="0.2">
      <c r="A2764" s="177" t="s">
        <v>227</v>
      </c>
      <c r="B2764" s="177" t="s">
        <v>1817</v>
      </c>
      <c r="C2764" s="177" t="s">
        <v>1915</v>
      </c>
      <c r="D2764" s="177">
        <v>3</v>
      </c>
      <c r="E2764" s="177">
        <v>3</v>
      </c>
      <c r="F2764" s="177" t="s">
        <v>295</v>
      </c>
      <c r="G2764" s="177" t="s">
        <v>142</v>
      </c>
      <c r="H2764" s="177" t="s">
        <v>142</v>
      </c>
    </row>
    <row r="2765" spans="1:8" x14ac:dyDescent="0.2">
      <c r="A2765" s="177" t="s">
        <v>227</v>
      </c>
      <c r="B2765" s="177" t="s">
        <v>1817</v>
      </c>
      <c r="C2765" s="177" t="s">
        <v>1916</v>
      </c>
      <c r="D2765" s="177">
        <v>3</v>
      </c>
      <c r="E2765" s="177">
        <v>2</v>
      </c>
      <c r="F2765" s="177" t="s">
        <v>135</v>
      </c>
      <c r="G2765" s="177" t="s">
        <v>141</v>
      </c>
      <c r="H2765" s="177" t="s">
        <v>142</v>
      </c>
    </row>
    <row r="2766" spans="1:8" x14ac:dyDescent="0.2">
      <c r="A2766" s="177" t="s">
        <v>227</v>
      </c>
      <c r="B2766" s="177" t="s">
        <v>1817</v>
      </c>
      <c r="C2766" s="177" t="s">
        <v>1917</v>
      </c>
      <c r="D2766" s="177">
        <v>3</v>
      </c>
      <c r="E2766" s="177">
        <v>2</v>
      </c>
      <c r="F2766" s="177" t="s">
        <v>135</v>
      </c>
      <c r="G2766" s="177" t="s">
        <v>141</v>
      </c>
      <c r="H2766" s="177" t="s">
        <v>142</v>
      </c>
    </row>
    <row r="2767" spans="1:8" x14ac:dyDescent="0.2">
      <c r="A2767" s="177" t="s">
        <v>227</v>
      </c>
      <c r="B2767" s="177" t="s">
        <v>1817</v>
      </c>
      <c r="C2767" s="177" t="s">
        <v>1537</v>
      </c>
      <c r="D2767" s="177">
        <v>3</v>
      </c>
      <c r="E2767" s="177">
        <v>2</v>
      </c>
      <c r="F2767" s="177" t="s">
        <v>295</v>
      </c>
      <c r="G2767" s="177" t="s">
        <v>142</v>
      </c>
      <c r="H2767" s="177" t="s">
        <v>142</v>
      </c>
    </row>
    <row r="2768" spans="1:8" x14ac:dyDescent="0.2">
      <c r="A2768" s="177" t="s">
        <v>227</v>
      </c>
      <c r="B2768" s="177" t="s">
        <v>1817</v>
      </c>
      <c r="C2768" s="177" t="s">
        <v>732</v>
      </c>
      <c r="D2768" s="177">
        <v>3</v>
      </c>
      <c r="E2768" s="177">
        <v>3</v>
      </c>
      <c r="F2768" s="177" t="s">
        <v>295</v>
      </c>
      <c r="G2768" s="177" t="s">
        <v>142</v>
      </c>
      <c r="H2768" s="177" t="s">
        <v>142</v>
      </c>
    </row>
    <row r="2769" spans="1:8" x14ac:dyDescent="0.2">
      <c r="A2769" s="177" t="s">
        <v>227</v>
      </c>
      <c r="B2769" s="177" t="s">
        <v>1817</v>
      </c>
      <c r="C2769" s="177" t="s">
        <v>1093</v>
      </c>
      <c r="D2769" s="177">
        <v>3</v>
      </c>
      <c r="E2769" s="177">
        <v>3</v>
      </c>
      <c r="F2769" s="177" t="s">
        <v>295</v>
      </c>
      <c r="G2769" s="177" t="s">
        <v>142</v>
      </c>
      <c r="H2769" s="177" t="s">
        <v>142</v>
      </c>
    </row>
    <row r="2770" spans="1:8" x14ac:dyDescent="0.2">
      <c r="A2770" s="177" t="s">
        <v>227</v>
      </c>
      <c r="B2770" s="177" t="s">
        <v>1817</v>
      </c>
      <c r="C2770" s="177" t="s">
        <v>1918</v>
      </c>
      <c r="D2770" s="177">
        <v>3</v>
      </c>
      <c r="E2770" s="177">
        <v>2</v>
      </c>
      <c r="F2770" s="177" t="s">
        <v>135</v>
      </c>
      <c r="G2770" s="177" t="s">
        <v>141</v>
      </c>
      <c r="H2770" s="177" t="s">
        <v>142</v>
      </c>
    </row>
    <row r="2771" spans="1:8" x14ac:dyDescent="0.2">
      <c r="A2771" s="177" t="s">
        <v>227</v>
      </c>
      <c r="B2771" s="177" t="s">
        <v>1817</v>
      </c>
      <c r="C2771" s="177" t="s">
        <v>821</v>
      </c>
      <c r="D2771" s="177">
        <v>3</v>
      </c>
      <c r="E2771" s="177">
        <v>3</v>
      </c>
      <c r="F2771" s="177" t="s">
        <v>135</v>
      </c>
      <c r="G2771" s="177" t="s">
        <v>141</v>
      </c>
      <c r="H2771" s="177" t="s">
        <v>142</v>
      </c>
    </row>
    <row r="2772" spans="1:8" x14ac:dyDescent="0.2">
      <c r="A2772" s="177" t="s">
        <v>227</v>
      </c>
      <c r="B2772" s="177" t="s">
        <v>1817</v>
      </c>
      <c r="C2772" s="177" t="s">
        <v>617</v>
      </c>
      <c r="D2772" s="177">
        <v>3</v>
      </c>
      <c r="E2772" s="177">
        <v>3</v>
      </c>
      <c r="F2772" s="177" t="s">
        <v>295</v>
      </c>
      <c r="G2772" s="177" t="s">
        <v>142</v>
      </c>
      <c r="H2772" s="177" t="s">
        <v>142</v>
      </c>
    </row>
    <row r="2773" spans="1:8" x14ac:dyDescent="0.2">
      <c r="A2773" s="177" t="s">
        <v>227</v>
      </c>
      <c r="B2773" s="177" t="s">
        <v>1817</v>
      </c>
      <c r="C2773" s="177" t="s">
        <v>1919</v>
      </c>
      <c r="D2773" s="177">
        <v>3</v>
      </c>
      <c r="E2773" s="177">
        <v>3</v>
      </c>
      <c r="F2773" s="177" t="s">
        <v>135</v>
      </c>
      <c r="G2773" s="177" t="s">
        <v>142</v>
      </c>
      <c r="H2773" s="177" t="s">
        <v>142</v>
      </c>
    </row>
    <row r="2774" spans="1:8" x14ac:dyDescent="0.2">
      <c r="A2774" s="177" t="s">
        <v>227</v>
      </c>
      <c r="B2774" s="177" t="s">
        <v>1817</v>
      </c>
      <c r="C2774" s="177" t="s">
        <v>240</v>
      </c>
      <c r="D2774" s="177">
        <v>3</v>
      </c>
      <c r="E2774" s="177">
        <v>2</v>
      </c>
      <c r="F2774" s="177" t="s">
        <v>135</v>
      </c>
      <c r="G2774" s="177" t="s">
        <v>141</v>
      </c>
      <c r="H2774" s="177" t="s">
        <v>142</v>
      </c>
    </row>
    <row r="2775" spans="1:8" x14ac:dyDescent="0.2">
      <c r="A2775" s="177" t="s">
        <v>227</v>
      </c>
      <c r="B2775" s="177" t="s">
        <v>1817</v>
      </c>
      <c r="C2775" s="177" t="s">
        <v>1459</v>
      </c>
      <c r="D2775" s="177">
        <v>2</v>
      </c>
      <c r="E2775" s="177">
        <v>4</v>
      </c>
      <c r="F2775" s="177" t="s">
        <v>295</v>
      </c>
      <c r="G2775" s="177" t="s">
        <v>142</v>
      </c>
      <c r="H2775" s="177" t="s">
        <v>142</v>
      </c>
    </row>
    <row r="2776" spans="1:8" x14ac:dyDescent="0.2">
      <c r="A2776" s="177" t="s">
        <v>227</v>
      </c>
      <c r="B2776" s="177" t="s">
        <v>1817</v>
      </c>
      <c r="C2776" s="177" t="s">
        <v>874</v>
      </c>
      <c r="D2776" s="177">
        <v>3</v>
      </c>
      <c r="E2776" s="177">
        <v>3</v>
      </c>
      <c r="F2776" s="177" t="s">
        <v>135</v>
      </c>
      <c r="G2776" s="177" t="s">
        <v>141</v>
      </c>
      <c r="H2776" s="177" t="s">
        <v>142</v>
      </c>
    </row>
    <row r="2777" spans="1:8" x14ac:dyDescent="0.2">
      <c r="A2777" s="177" t="s">
        <v>227</v>
      </c>
      <c r="B2777" s="177" t="s">
        <v>1817</v>
      </c>
      <c r="C2777" s="177" t="s">
        <v>1920</v>
      </c>
      <c r="D2777" s="177">
        <v>3</v>
      </c>
      <c r="E2777" s="177">
        <v>3</v>
      </c>
      <c r="F2777" s="177" t="s">
        <v>295</v>
      </c>
      <c r="G2777" s="177" t="s">
        <v>142</v>
      </c>
      <c r="H2777" s="177" t="s">
        <v>142</v>
      </c>
    </row>
    <row r="2778" spans="1:8" x14ac:dyDescent="0.2">
      <c r="A2778" s="177" t="s">
        <v>227</v>
      </c>
      <c r="B2778" s="177" t="s">
        <v>1817</v>
      </c>
      <c r="C2778" s="177" t="s">
        <v>1921</v>
      </c>
      <c r="D2778" s="177">
        <v>3</v>
      </c>
      <c r="E2778" s="177">
        <v>3</v>
      </c>
      <c r="F2778" s="177" t="s">
        <v>135</v>
      </c>
      <c r="G2778" s="177" t="s">
        <v>141</v>
      </c>
      <c r="H2778" s="177" t="s">
        <v>142</v>
      </c>
    </row>
    <row r="2779" spans="1:8" x14ac:dyDescent="0.2">
      <c r="A2779" s="177" t="s">
        <v>227</v>
      </c>
      <c r="B2779" s="177" t="s">
        <v>1817</v>
      </c>
      <c r="C2779" s="177" t="s">
        <v>1922</v>
      </c>
      <c r="D2779" s="177">
        <v>3</v>
      </c>
      <c r="E2779" s="177">
        <v>3</v>
      </c>
      <c r="F2779" s="177" t="s">
        <v>135</v>
      </c>
      <c r="G2779" s="177" t="s">
        <v>141</v>
      </c>
      <c r="H2779" s="177" t="s">
        <v>142</v>
      </c>
    </row>
    <row r="2780" spans="1:8" x14ac:dyDescent="0.2">
      <c r="A2780" s="177" t="s">
        <v>227</v>
      </c>
      <c r="B2780" s="177" t="s">
        <v>1817</v>
      </c>
      <c r="C2780" s="177" t="s">
        <v>347</v>
      </c>
      <c r="D2780" s="177">
        <v>3</v>
      </c>
      <c r="E2780" s="177">
        <v>2</v>
      </c>
      <c r="F2780" s="177" t="s">
        <v>135</v>
      </c>
      <c r="G2780" s="177" t="s">
        <v>141</v>
      </c>
      <c r="H2780" s="177" t="s">
        <v>142</v>
      </c>
    </row>
    <row r="2781" spans="1:8" x14ac:dyDescent="0.2">
      <c r="A2781" s="177" t="s">
        <v>227</v>
      </c>
      <c r="B2781" s="177" t="s">
        <v>1817</v>
      </c>
      <c r="C2781" s="177" t="s">
        <v>1923</v>
      </c>
      <c r="D2781" s="177">
        <v>3</v>
      </c>
      <c r="E2781" s="177">
        <v>3</v>
      </c>
      <c r="F2781" s="177" t="s">
        <v>295</v>
      </c>
      <c r="G2781" s="177" t="s">
        <v>142</v>
      </c>
      <c r="H2781" s="177" t="s">
        <v>142</v>
      </c>
    </row>
    <row r="2782" spans="1:8" x14ac:dyDescent="0.2">
      <c r="A2782" s="177" t="s">
        <v>227</v>
      </c>
      <c r="B2782" s="177" t="s">
        <v>1817</v>
      </c>
      <c r="C2782" s="177" t="s">
        <v>1924</v>
      </c>
      <c r="D2782" s="177">
        <v>3</v>
      </c>
      <c r="E2782" s="177">
        <v>2</v>
      </c>
      <c r="F2782" s="177" t="s">
        <v>135</v>
      </c>
      <c r="G2782" s="177" t="s">
        <v>141</v>
      </c>
      <c r="H2782" s="177" t="s">
        <v>142</v>
      </c>
    </row>
    <row r="2783" spans="1:8" x14ac:dyDescent="0.2">
      <c r="A2783" s="177" t="s">
        <v>227</v>
      </c>
      <c r="B2783" s="177" t="s">
        <v>1817</v>
      </c>
      <c r="C2783" s="177" t="s">
        <v>1925</v>
      </c>
      <c r="D2783" s="177">
        <v>2</v>
      </c>
      <c r="E2783" s="177">
        <v>4</v>
      </c>
      <c r="F2783" s="177" t="s">
        <v>295</v>
      </c>
      <c r="G2783" s="177" t="s">
        <v>142</v>
      </c>
      <c r="H2783" s="177" t="s">
        <v>142</v>
      </c>
    </row>
    <row r="2784" spans="1:8" x14ac:dyDescent="0.2">
      <c r="A2784" s="177" t="s">
        <v>227</v>
      </c>
      <c r="B2784" s="177" t="s">
        <v>1817</v>
      </c>
      <c r="C2784" s="177" t="s">
        <v>952</v>
      </c>
      <c r="D2784" s="177">
        <v>2</v>
      </c>
      <c r="E2784" s="177">
        <v>4</v>
      </c>
      <c r="F2784" s="177" t="s">
        <v>295</v>
      </c>
      <c r="G2784" s="177" t="s">
        <v>142</v>
      </c>
      <c r="H2784" s="177" t="s">
        <v>142</v>
      </c>
    </row>
    <row r="2785" spans="1:8" x14ac:dyDescent="0.2">
      <c r="A2785" s="177" t="s">
        <v>227</v>
      </c>
      <c r="B2785" s="177" t="s">
        <v>1817</v>
      </c>
      <c r="C2785" s="177" t="s">
        <v>398</v>
      </c>
      <c r="D2785" s="177">
        <v>3</v>
      </c>
      <c r="E2785" s="177">
        <v>2</v>
      </c>
      <c r="F2785" s="177" t="s">
        <v>135</v>
      </c>
      <c r="G2785" s="177" t="s">
        <v>141</v>
      </c>
      <c r="H2785" s="177" t="s">
        <v>142</v>
      </c>
    </row>
    <row r="2786" spans="1:8" x14ac:dyDescent="0.2">
      <c r="A2786" s="177" t="s">
        <v>227</v>
      </c>
      <c r="B2786" s="177" t="s">
        <v>1817</v>
      </c>
      <c r="C2786" s="177" t="s">
        <v>1926</v>
      </c>
      <c r="D2786" s="177">
        <v>3</v>
      </c>
      <c r="E2786" s="177">
        <v>3</v>
      </c>
      <c r="F2786" s="177" t="s">
        <v>135</v>
      </c>
      <c r="G2786" s="177" t="s">
        <v>141</v>
      </c>
      <c r="H2786" s="177" t="s">
        <v>142</v>
      </c>
    </row>
    <row r="2787" spans="1:8" x14ac:dyDescent="0.2">
      <c r="A2787" s="177" t="s">
        <v>227</v>
      </c>
      <c r="B2787" s="177" t="s">
        <v>1817</v>
      </c>
      <c r="C2787" s="177" t="s">
        <v>1198</v>
      </c>
      <c r="D2787" s="177">
        <v>3</v>
      </c>
      <c r="E2787" s="177">
        <v>3</v>
      </c>
      <c r="F2787" s="177" t="s">
        <v>135</v>
      </c>
      <c r="G2787" s="177" t="s">
        <v>141</v>
      </c>
      <c r="H2787" s="177" t="s">
        <v>142</v>
      </c>
    </row>
    <row r="2788" spans="1:8" x14ac:dyDescent="0.2">
      <c r="A2788" s="177" t="s">
        <v>227</v>
      </c>
      <c r="B2788" s="177" t="s">
        <v>1817</v>
      </c>
      <c r="C2788" s="177" t="s">
        <v>1927</v>
      </c>
      <c r="D2788" s="177">
        <v>3</v>
      </c>
      <c r="E2788" s="177">
        <v>3</v>
      </c>
      <c r="F2788" s="177" t="s">
        <v>135</v>
      </c>
      <c r="G2788" s="177" t="s">
        <v>141</v>
      </c>
      <c r="H2788" s="177" t="s">
        <v>142</v>
      </c>
    </row>
    <row r="2789" spans="1:8" x14ac:dyDescent="0.2">
      <c r="A2789" s="177" t="s">
        <v>227</v>
      </c>
      <c r="B2789" s="177" t="s">
        <v>1817</v>
      </c>
      <c r="C2789" s="177" t="s">
        <v>1928</v>
      </c>
      <c r="D2789" s="177">
        <v>2</v>
      </c>
      <c r="E2789" s="177">
        <v>4</v>
      </c>
      <c r="F2789" s="177" t="s">
        <v>295</v>
      </c>
      <c r="G2789" s="177" t="s">
        <v>142</v>
      </c>
      <c r="H2789" s="177" t="s">
        <v>142</v>
      </c>
    </row>
    <row r="2790" spans="1:8" x14ac:dyDescent="0.2">
      <c r="A2790" s="177" t="s">
        <v>227</v>
      </c>
      <c r="B2790" s="177" t="s">
        <v>1817</v>
      </c>
      <c r="C2790" s="177" t="s">
        <v>1929</v>
      </c>
      <c r="D2790" s="177">
        <v>3</v>
      </c>
      <c r="E2790" s="177">
        <v>3</v>
      </c>
      <c r="F2790" s="177" t="s">
        <v>295</v>
      </c>
      <c r="G2790" s="177" t="s">
        <v>142</v>
      </c>
      <c r="H2790" s="177" t="s">
        <v>142</v>
      </c>
    </row>
    <row r="2791" spans="1:8" x14ac:dyDescent="0.2">
      <c r="A2791" s="177" t="s">
        <v>227</v>
      </c>
      <c r="B2791" s="177" t="s">
        <v>1817</v>
      </c>
      <c r="C2791" s="177" t="s">
        <v>351</v>
      </c>
      <c r="D2791" s="177">
        <v>3</v>
      </c>
      <c r="E2791" s="177">
        <v>2</v>
      </c>
      <c r="F2791" s="177" t="s">
        <v>135</v>
      </c>
      <c r="G2791" s="177" t="s">
        <v>141</v>
      </c>
      <c r="H2791" s="177" t="s">
        <v>142</v>
      </c>
    </row>
    <row r="2792" spans="1:8" x14ac:dyDescent="0.2">
      <c r="A2792" s="177" t="s">
        <v>227</v>
      </c>
      <c r="B2792" s="177" t="s">
        <v>1817</v>
      </c>
      <c r="C2792" s="177" t="s">
        <v>1638</v>
      </c>
      <c r="D2792" s="177">
        <v>2</v>
      </c>
      <c r="E2792" s="177">
        <v>4</v>
      </c>
      <c r="F2792" s="177" t="s">
        <v>295</v>
      </c>
      <c r="G2792" s="177" t="s">
        <v>142</v>
      </c>
      <c r="H2792" s="177" t="s">
        <v>142</v>
      </c>
    </row>
    <row r="2793" spans="1:8" x14ac:dyDescent="0.2">
      <c r="A2793" s="177" t="s">
        <v>227</v>
      </c>
      <c r="B2793" s="177" t="s">
        <v>1817</v>
      </c>
      <c r="C2793" s="177" t="s">
        <v>1930</v>
      </c>
      <c r="D2793" s="177">
        <v>2</v>
      </c>
      <c r="E2793" s="177">
        <v>3</v>
      </c>
      <c r="F2793" s="177" t="s">
        <v>295</v>
      </c>
      <c r="G2793" s="177" t="s">
        <v>142</v>
      </c>
      <c r="H2793" s="177" t="s">
        <v>142</v>
      </c>
    </row>
    <row r="2794" spans="1:8" x14ac:dyDescent="0.2">
      <c r="A2794" s="177" t="s">
        <v>227</v>
      </c>
      <c r="B2794" s="177" t="s">
        <v>1817</v>
      </c>
      <c r="C2794" s="177" t="s">
        <v>1931</v>
      </c>
      <c r="D2794" s="177">
        <v>3</v>
      </c>
      <c r="E2794" s="177">
        <v>3</v>
      </c>
      <c r="F2794" s="177" t="s">
        <v>135</v>
      </c>
      <c r="G2794" s="177" t="s">
        <v>141</v>
      </c>
      <c r="H2794" s="177" t="s">
        <v>142</v>
      </c>
    </row>
    <row r="2795" spans="1:8" x14ac:dyDescent="0.2">
      <c r="A2795" s="177" t="s">
        <v>227</v>
      </c>
      <c r="B2795" s="177" t="s">
        <v>1817</v>
      </c>
      <c r="C2795" s="177" t="s">
        <v>1932</v>
      </c>
      <c r="D2795" s="177">
        <v>2</v>
      </c>
      <c r="E2795" s="177">
        <v>4</v>
      </c>
      <c r="F2795" s="177" t="s">
        <v>295</v>
      </c>
      <c r="G2795" s="177" t="s">
        <v>142</v>
      </c>
      <c r="H2795" s="177" t="s">
        <v>142</v>
      </c>
    </row>
    <row r="2796" spans="1:8" x14ac:dyDescent="0.2">
      <c r="A2796" s="177" t="s">
        <v>227</v>
      </c>
      <c r="B2796" s="177" t="s">
        <v>1817</v>
      </c>
      <c r="C2796" s="177" t="s">
        <v>1933</v>
      </c>
      <c r="D2796" s="177">
        <v>3</v>
      </c>
      <c r="E2796" s="177">
        <v>3</v>
      </c>
      <c r="F2796" s="177" t="s">
        <v>295</v>
      </c>
      <c r="G2796" s="177" t="s">
        <v>142</v>
      </c>
      <c r="H2796" s="177" t="s">
        <v>142</v>
      </c>
    </row>
    <row r="2797" spans="1:8" x14ac:dyDescent="0.2">
      <c r="A2797" s="177" t="s">
        <v>227</v>
      </c>
      <c r="B2797" s="177" t="s">
        <v>1817</v>
      </c>
      <c r="C2797" s="177" t="s">
        <v>1934</v>
      </c>
      <c r="D2797" s="177">
        <v>3</v>
      </c>
      <c r="E2797" s="177">
        <v>2</v>
      </c>
      <c r="F2797" s="177" t="s">
        <v>295</v>
      </c>
      <c r="G2797" s="177" t="s">
        <v>142</v>
      </c>
      <c r="H2797" s="177" t="s">
        <v>142</v>
      </c>
    </row>
    <row r="2798" spans="1:8" x14ac:dyDescent="0.2">
      <c r="A2798" s="177" t="s">
        <v>227</v>
      </c>
      <c r="B2798" s="177" t="s">
        <v>1817</v>
      </c>
      <c r="C2798" s="177" t="s">
        <v>992</v>
      </c>
      <c r="D2798" s="177">
        <v>3</v>
      </c>
      <c r="E2798" s="177">
        <v>3</v>
      </c>
      <c r="F2798" s="177" t="s">
        <v>135</v>
      </c>
      <c r="G2798" s="177" t="s">
        <v>141</v>
      </c>
      <c r="H2798" s="177" t="s">
        <v>142</v>
      </c>
    </row>
    <row r="2799" spans="1:8" x14ac:dyDescent="0.2">
      <c r="A2799" s="177" t="s">
        <v>227</v>
      </c>
      <c r="B2799" s="177" t="s">
        <v>1817</v>
      </c>
      <c r="C2799" s="177" t="s">
        <v>1935</v>
      </c>
      <c r="D2799" s="177">
        <v>2</v>
      </c>
      <c r="E2799" s="177">
        <v>3</v>
      </c>
      <c r="F2799" s="177" t="s">
        <v>295</v>
      </c>
      <c r="G2799" s="177" t="s">
        <v>142</v>
      </c>
      <c r="H2799" s="177" t="s">
        <v>142</v>
      </c>
    </row>
    <row r="2800" spans="1:8" x14ac:dyDescent="0.2">
      <c r="A2800" s="177" t="s">
        <v>227</v>
      </c>
      <c r="B2800" s="177" t="s">
        <v>1817</v>
      </c>
      <c r="C2800" s="177" t="s">
        <v>1936</v>
      </c>
      <c r="D2800" s="177">
        <v>3</v>
      </c>
      <c r="E2800" s="177">
        <v>2</v>
      </c>
      <c r="F2800" s="177" t="s">
        <v>135</v>
      </c>
      <c r="G2800" s="177" t="s">
        <v>141</v>
      </c>
      <c r="H2800" s="177" t="s">
        <v>142</v>
      </c>
    </row>
    <row r="2801" spans="1:8" x14ac:dyDescent="0.2">
      <c r="A2801" s="177" t="s">
        <v>227</v>
      </c>
      <c r="B2801" s="177" t="s">
        <v>1817</v>
      </c>
      <c r="C2801" s="177" t="s">
        <v>1781</v>
      </c>
      <c r="D2801" s="177">
        <v>2</v>
      </c>
      <c r="E2801" s="177">
        <v>4</v>
      </c>
      <c r="F2801" s="177" t="s">
        <v>295</v>
      </c>
      <c r="G2801" s="177" t="s">
        <v>142</v>
      </c>
      <c r="H2801" s="177" t="s">
        <v>142</v>
      </c>
    </row>
    <row r="2802" spans="1:8" x14ac:dyDescent="0.2">
      <c r="A2802" s="177" t="s">
        <v>227</v>
      </c>
      <c r="B2802" s="177" t="s">
        <v>1817</v>
      </c>
      <c r="C2802" s="177" t="s">
        <v>956</v>
      </c>
      <c r="D2802" s="177">
        <v>3</v>
      </c>
      <c r="E2802" s="177">
        <v>2</v>
      </c>
      <c r="F2802" s="177" t="s">
        <v>135</v>
      </c>
      <c r="G2802" s="177" t="s">
        <v>141</v>
      </c>
      <c r="H2802" s="177" t="s">
        <v>142</v>
      </c>
    </row>
    <row r="2803" spans="1:8" x14ac:dyDescent="0.2">
      <c r="A2803" s="177" t="s">
        <v>227</v>
      </c>
      <c r="B2803" s="177" t="s">
        <v>1817</v>
      </c>
      <c r="C2803" s="177" t="s">
        <v>1937</v>
      </c>
      <c r="D2803" s="177">
        <v>3</v>
      </c>
      <c r="E2803" s="177">
        <v>3</v>
      </c>
      <c r="F2803" s="177" t="s">
        <v>135</v>
      </c>
      <c r="G2803" s="177" t="s">
        <v>141</v>
      </c>
      <c r="H2803" s="177" t="s">
        <v>142</v>
      </c>
    </row>
    <row r="2804" spans="1:8" x14ac:dyDescent="0.2">
      <c r="A2804" s="177" t="s">
        <v>227</v>
      </c>
      <c r="B2804" s="177" t="s">
        <v>1817</v>
      </c>
      <c r="C2804" s="177" t="s">
        <v>1938</v>
      </c>
      <c r="D2804" s="177">
        <v>3</v>
      </c>
      <c r="E2804" s="177">
        <v>3</v>
      </c>
      <c r="F2804" s="177" t="s">
        <v>295</v>
      </c>
      <c r="G2804" s="177" t="s">
        <v>142</v>
      </c>
      <c r="H2804" s="177" t="s">
        <v>142</v>
      </c>
    </row>
    <row r="2805" spans="1:8" x14ac:dyDescent="0.2">
      <c r="A2805" s="177" t="s">
        <v>227</v>
      </c>
      <c r="B2805" s="177" t="s">
        <v>1817</v>
      </c>
      <c r="C2805" s="177" t="s">
        <v>1939</v>
      </c>
      <c r="D2805" s="177">
        <v>3</v>
      </c>
      <c r="E2805" s="177">
        <v>3</v>
      </c>
      <c r="F2805" s="177" t="s">
        <v>135</v>
      </c>
      <c r="G2805" s="177" t="s">
        <v>141</v>
      </c>
      <c r="H2805" s="177" t="s">
        <v>142</v>
      </c>
    </row>
    <row r="2806" spans="1:8" x14ac:dyDescent="0.2">
      <c r="A2806" s="177" t="s">
        <v>227</v>
      </c>
      <c r="B2806" s="177" t="s">
        <v>1817</v>
      </c>
      <c r="C2806" s="177" t="s">
        <v>993</v>
      </c>
      <c r="D2806" s="177">
        <v>3</v>
      </c>
      <c r="E2806" s="177">
        <v>3</v>
      </c>
      <c r="F2806" s="177" t="s">
        <v>135</v>
      </c>
      <c r="G2806" s="177" t="s">
        <v>141</v>
      </c>
      <c r="H2806" s="177" t="s">
        <v>142</v>
      </c>
    </row>
    <row r="2807" spans="1:8" x14ac:dyDescent="0.2">
      <c r="A2807" s="177" t="s">
        <v>227</v>
      </c>
      <c r="B2807" s="177" t="s">
        <v>1817</v>
      </c>
      <c r="C2807" s="177" t="s">
        <v>1940</v>
      </c>
      <c r="D2807" s="177">
        <v>3</v>
      </c>
      <c r="E2807" s="177">
        <v>3</v>
      </c>
      <c r="F2807" s="177" t="s">
        <v>135</v>
      </c>
      <c r="G2807" s="177" t="s">
        <v>141</v>
      </c>
      <c r="H2807" s="177" t="s">
        <v>142</v>
      </c>
    </row>
    <row r="2808" spans="1:8" x14ac:dyDescent="0.2">
      <c r="A2808" s="177" t="s">
        <v>227</v>
      </c>
      <c r="B2808" s="177" t="s">
        <v>1817</v>
      </c>
      <c r="C2808" s="177" t="s">
        <v>1941</v>
      </c>
      <c r="D2808" s="177">
        <v>3</v>
      </c>
      <c r="E2808" s="177">
        <v>2</v>
      </c>
      <c r="F2808" s="177" t="s">
        <v>135</v>
      </c>
      <c r="G2808" s="177" t="s">
        <v>141</v>
      </c>
      <c r="H2808" s="177" t="s">
        <v>142</v>
      </c>
    </row>
    <row r="2809" spans="1:8" x14ac:dyDescent="0.2">
      <c r="A2809" s="177" t="s">
        <v>227</v>
      </c>
      <c r="B2809" s="177" t="s">
        <v>1817</v>
      </c>
      <c r="C2809" s="177" t="s">
        <v>1942</v>
      </c>
      <c r="D2809" s="177">
        <v>3</v>
      </c>
      <c r="E2809" s="177">
        <v>2</v>
      </c>
      <c r="F2809" s="177" t="s">
        <v>135</v>
      </c>
      <c r="G2809" s="177" t="s">
        <v>141</v>
      </c>
      <c r="H2809" s="177" t="s">
        <v>142</v>
      </c>
    </row>
    <row r="2810" spans="1:8" x14ac:dyDescent="0.2">
      <c r="A2810" s="177" t="s">
        <v>227</v>
      </c>
      <c r="B2810" s="177" t="s">
        <v>1817</v>
      </c>
      <c r="C2810" s="177" t="s">
        <v>1943</v>
      </c>
      <c r="D2810" s="177">
        <v>3</v>
      </c>
      <c r="E2810" s="177">
        <v>3</v>
      </c>
      <c r="F2810" s="177" t="s">
        <v>135</v>
      </c>
      <c r="G2810" s="177" t="s">
        <v>141</v>
      </c>
      <c r="H2810" s="177" t="s">
        <v>142</v>
      </c>
    </row>
    <row r="2811" spans="1:8" x14ac:dyDescent="0.2">
      <c r="A2811" s="177" t="s">
        <v>227</v>
      </c>
      <c r="B2811" s="177" t="s">
        <v>1817</v>
      </c>
      <c r="C2811" s="177" t="s">
        <v>1944</v>
      </c>
      <c r="D2811" s="177">
        <v>3</v>
      </c>
      <c r="E2811" s="177">
        <v>3</v>
      </c>
      <c r="F2811" s="177" t="s">
        <v>295</v>
      </c>
      <c r="G2811" s="177" t="s">
        <v>142</v>
      </c>
      <c r="H2811" s="177" t="s">
        <v>142</v>
      </c>
    </row>
    <row r="2812" spans="1:8" x14ac:dyDescent="0.2">
      <c r="A2812" s="177" t="s">
        <v>227</v>
      </c>
      <c r="B2812" s="177" t="s">
        <v>1817</v>
      </c>
      <c r="C2812" s="177" t="s">
        <v>1945</v>
      </c>
      <c r="D2812" s="177">
        <v>3</v>
      </c>
      <c r="E2812" s="177">
        <v>3</v>
      </c>
      <c r="F2812" s="177" t="s">
        <v>295</v>
      </c>
      <c r="G2812" s="177" t="s">
        <v>142</v>
      </c>
      <c r="H2812" s="177" t="s">
        <v>142</v>
      </c>
    </row>
    <row r="2813" spans="1:8" x14ac:dyDescent="0.2">
      <c r="A2813" s="177" t="s">
        <v>227</v>
      </c>
      <c r="B2813" s="177" t="s">
        <v>1817</v>
      </c>
      <c r="C2813" s="177" t="s">
        <v>1946</v>
      </c>
      <c r="D2813" s="177">
        <v>3</v>
      </c>
      <c r="E2813" s="177">
        <v>3</v>
      </c>
      <c r="F2813" s="177" t="s">
        <v>295</v>
      </c>
      <c r="G2813" s="177" t="s">
        <v>142</v>
      </c>
      <c r="H2813" s="177" t="s">
        <v>142</v>
      </c>
    </row>
    <row r="2814" spans="1:8" x14ac:dyDescent="0.2">
      <c r="A2814" s="177" t="s">
        <v>227</v>
      </c>
      <c r="B2814" s="177" t="s">
        <v>1817</v>
      </c>
      <c r="C2814" s="177" t="s">
        <v>254</v>
      </c>
      <c r="D2814" s="177">
        <v>3</v>
      </c>
      <c r="E2814" s="177">
        <v>3</v>
      </c>
      <c r="F2814" s="177" t="s">
        <v>135</v>
      </c>
      <c r="G2814" s="177" t="s">
        <v>141</v>
      </c>
      <c r="H2814" s="177" t="s">
        <v>142</v>
      </c>
    </row>
    <row r="2815" spans="1:8" x14ac:dyDescent="0.2">
      <c r="A2815" s="177" t="s">
        <v>227</v>
      </c>
      <c r="B2815" s="177" t="s">
        <v>1817</v>
      </c>
      <c r="C2815" s="177" t="s">
        <v>895</v>
      </c>
      <c r="D2815" s="177">
        <v>2</v>
      </c>
      <c r="E2815" s="177">
        <v>4</v>
      </c>
      <c r="F2815" s="177" t="s">
        <v>295</v>
      </c>
      <c r="G2815" s="177" t="s">
        <v>142</v>
      </c>
      <c r="H2815" s="177" t="s">
        <v>142</v>
      </c>
    </row>
    <row r="2816" spans="1:8" x14ac:dyDescent="0.2">
      <c r="A2816" s="177" t="s">
        <v>227</v>
      </c>
      <c r="B2816" s="177" t="s">
        <v>1817</v>
      </c>
      <c r="C2816" s="177" t="s">
        <v>896</v>
      </c>
      <c r="D2816" s="177">
        <v>3</v>
      </c>
      <c r="E2816" s="177">
        <v>3</v>
      </c>
      <c r="F2816" s="177" t="s">
        <v>135</v>
      </c>
      <c r="G2816" s="177" t="s">
        <v>141</v>
      </c>
      <c r="H2816" s="177" t="s">
        <v>142</v>
      </c>
    </row>
    <row r="2817" spans="1:8" x14ac:dyDescent="0.2">
      <c r="A2817" s="177" t="s">
        <v>227</v>
      </c>
      <c r="B2817" s="177" t="s">
        <v>1817</v>
      </c>
      <c r="C2817" s="177" t="s">
        <v>1947</v>
      </c>
      <c r="D2817" s="177">
        <v>3</v>
      </c>
      <c r="E2817" s="177">
        <v>3</v>
      </c>
      <c r="F2817" s="177" t="s">
        <v>135</v>
      </c>
      <c r="G2817" s="177" t="s">
        <v>141</v>
      </c>
      <c r="H2817" s="177" t="s">
        <v>142</v>
      </c>
    </row>
    <row r="2818" spans="1:8" x14ac:dyDescent="0.2">
      <c r="A2818" s="177" t="s">
        <v>227</v>
      </c>
      <c r="B2818" s="177" t="s">
        <v>1817</v>
      </c>
      <c r="C2818" s="177" t="s">
        <v>1948</v>
      </c>
      <c r="D2818" s="177">
        <v>3</v>
      </c>
      <c r="E2818" s="177">
        <v>2</v>
      </c>
      <c r="F2818" s="177" t="s">
        <v>135</v>
      </c>
      <c r="G2818" s="177" t="s">
        <v>141</v>
      </c>
      <c r="H2818" s="177" t="s">
        <v>142</v>
      </c>
    </row>
    <row r="2819" spans="1:8" x14ac:dyDescent="0.2">
      <c r="A2819" s="177" t="s">
        <v>227</v>
      </c>
      <c r="B2819" s="177" t="s">
        <v>1817</v>
      </c>
      <c r="C2819" s="177" t="s">
        <v>632</v>
      </c>
      <c r="D2819" s="177">
        <v>3</v>
      </c>
      <c r="E2819" s="177">
        <v>3</v>
      </c>
      <c r="F2819" s="177" t="s">
        <v>135</v>
      </c>
      <c r="G2819" s="177" t="s">
        <v>142</v>
      </c>
      <c r="H2819" s="177" t="s">
        <v>142</v>
      </c>
    </row>
    <row r="2820" spans="1:8" x14ac:dyDescent="0.2">
      <c r="A2820" s="177" t="s">
        <v>227</v>
      </c>
      <c r="B2820" s="177" t="s">
        <v>1817</v>
      </c>
      <c r="C2820" s="177" t="s">
        <v>1949</v>
      </c>
      <c r="D2820" s="177">
        <v>3</v>
      </c>
      <c r="E2820" s="177">
        <v>3</v>
      </c>
      <c r="F2820" s="177" t="s">
        <v>295</v>
      </c>
      <c r="G2820" s="177" t="s">
        <v>142</v>
      </c>
      <c r="H2820" s="177" t="s">
        <v>142</v>
      </c>
    </row>
    <row r="2821" spans="1:8" x14ac:dyDescent="0.2">
      <c r="A2821" s="177" t="s">
        <v>227</v>
      </c>
      <c r="B2821" s="177" t="s">
        <v>1817</v>
      </c>
      <c r="C2821" s="177" t="s">
        <v>1950</v>
      </c>
      <c r="D2821" s="177">
        <v>3</v>
      </c>
      <c r="E2821" s="177">
        <v>3</v>
      </c>
      <c r="F2821" s="177" t="s">
        <v>295</v>
      </c>
      <c r="G2821" s="177" t="s">
        <v>142</v>
      </c>
      <c r="H2821" s="177" t="s">
        <v>142</v>
      </c>
    </row>
    <row r="2822" spans="1:8" x14ac:dyDescent="0.2">
      <c r="A2822" s="177" t="s">
        <v>227</v>
      </c>
      <c r="B2822" s="177" t="s">
        <v>1817</v>
      </c>
      <c r="C2822" s="177" t="s">
        <v>1951</v>
      </c>
      <c r="D2822" s="177">
        <v>3</v>
      </c>
      <c r="E2822" s="177">
        <v>3</v>
      </c>
      <c r="F2822" s="177" t="s">
        <v>295</v>
      </c>
      <c r="G2822" s="177" t="s">
        <v>142</v>
      </c>
      <c r="H2822" s="177" t="s">
        <v>142</v>
      </c>
    </row>
    <row r="2823" spans="1:8" x14ac:dyDescent="0.2">
      <c r="A2823" s="177" t="s">
        <v>227</v>
      </c>
      <c r="B2823" s="177" t="s">
        <v>1817</v>
      </c>
      <c r="C2823" s="177" t="s">
        <v>1952</v>
      </c>
      <c r="D2823" s="177">
        <v>2</v>
      </c>
      <c r="E2823" s="177">
        <v>4</v>
      </c>
      <c r="F2823" s="177" t="s">
        <v>295</v>
      </c>
      <c r="G2823" s="177" t="s">
        <v>142</v>
      </c>
      <c r="H2823" s="177" t="s">
        <v>142</v>
      </c>
    </row>
    <row r="2824" spans="1:8" x14ac:dyDescent="0.2">
      <c r="A2824" s="177" t="s">
        <v>227</v>
      </c>
      <c r="B2824" s="177" t="s">
        <v>1817</v>
      </c>
      <c r="C2824" s="177" t="s">
        <v>1953</v>
      </c>
      <c r="D2824" s="177">
        <v>3</v>
      </c>
      <c r="E2824" s="177">
        <v>3</v>
      </c>
      <c r="F2824" s="177" t="s">
        <v>135</v>
      </c>
      <c r="G2824" s="177" t="s">
        <v>141</v>
      </c>
      <c r="H2824" s="177" t="s">
        <v>142</v>
      </c>
    </row>
    <row r="2825" spans="1:8" x14ac:dyDescent="0.2">
      <c r="A2825" s="177" t="s">
        <v>227</v>
      </c>
      <c r="B2825" s="177" t="s">
        <v>1817</v>
      </c>
      <c r="C2825" s="177" t="s">
        <v>543</v>
      </c>
      <c r="D2825" s="177">
        <v>3</v>
      </c>
      <c r="E2825" s="177">
        <v>3</v>
      </c>
      <c r="F2825" s="177" t="s">
        <v>295</v>
      </c>
      <c r="G2825" s="177" t="s">
        <v>142</v>
      </c>
      <c r="H2825" s="177" t="s">
        <v>142</v>
      </c>
    </row>
    <row r="2826" spans="1:8" x14ac:dyDescent="0.2">
      <c r="A2826" s="177" t="s">
        <v>227</v>
      </c>
      <c r="B2826" s="177" t="s">
        <v>1817</v>
      </c>
      <c r="C2826" s="177" t="s">
        <v>638</v>
      </c>
      <c r="D2826" s="177">
        <v>2</v>
      </c>
      <c r="E2826" s="177">
        <v>3</v>
      </c>
      <c r="F2826" s="177" t="s">
        <v>295</v>
      </c>
      <c r="G2826" s="177" t="s">
        <v>142</v>
      </c>
      <c r="H2826" s="177" t="s">
        <v>142</v>
      </c>
    </row>
    <row r="2827" spans="1:8" x14ac:dyDescent="0.2">
      <c r="A2827" s="177" t="s">
        <v>227</v>
      </c>
      <c r="B2827" s="177" t="s">
        <v>1817</v>
      </c>
      <c r="C2827" s="177" t="s">
        <v>1954</v>
      </c>
      <c r="D2827" s="177">
        <v>3</v>
      </c>
      <c r="E2827" s="177">
        <v>3</v>
      </c>
      <c r="F2827" s="177" t="s">
        <v>295</v>
      </c>
      <c r="G2827" s="177" t="s">
        <v>142</v>
      </c>
      <c r="H2827" s="177" t="s">
        <v>142</v>
      </c>
    </row>
    <row r="2828" spans="1:8" x14ac:dyDescent="0.2">
      <c r="A2828" s="177" t="s">
        <v>227</v>
      </c>
      <c r="B2828" s="177" t="s">
        <v>1817</v>
      </c>
      <c r="C2828" s="177" t="s">
        <v>1955</v>
      </c>
      <c r="D2828" s="177">
        <v>3</v>
      </c>
      <c r="E2828" s="177">
        <v>3</v>
      </c>
      <c r="F2828" s="177" t="s">
        <v>295</v>
      </c>
      <c r="G2828" s="177" t="s">
        <v>142</v>
      </c>
      <c r="H2828" s="177" t="s">
        <v>142</v>
      </c>
    </row>
    <row r="2829" spans="1:8" x14ac:dyDescent="0.2">
      <c r="A2829" s="177" t="s">
        <v>227</v>
      </c>
      <c r="B2829" s="177" t="s">
        <v>1817</v>
      </c>
      <c r="C2829" s="177" t="s">
        <v>1956</v>
      </c>
      <c r="D2829" s="177">
        <v>3</v>
      </c>
      <c r="E2829" s="177">
        <v>3</v>
      </c>
      <c r="F2829" s="177" t="s">
        <v>135</v>
      </c>
      <c r="G2829" s="177" t="s">
        <v>141</v>
      </c>
      <c r="H2829" s="177" t="s">
        <v>142</v>
      </c>
    </row>
    <row r="2830" spans="1:8" x14ac:dyDescent="0.2">
      <c r="A2830" s="177" t="s">
        <v>227</v>
      </c>
      <c r="B2830" s="177" t="s">
        <v>1817</v>
      </c>
      <c r="C2830" s="177" t="s">
        <v>1957</v>
      </c>
      <c r="D2830" s="177">
        <v>3</v>
      </c>
      <c r="E2830" s="177">
        <v>3</v>
      </c>
      <c r="F2830" s="177" t="s">
        <v>295</v>
      </c>
      <c r="G2830" s="177" t="s">
        <v>142</v>
      </c>
      <c r="H2830" s="177" t="s">
        <v>142</v>
      </c>
    </row>
    <row r="2831" spans="1:8" x14ac:dyDescent="0.2">
      <c r="A2831" s="177" t="s">
        <v>227</v>
      </c>
      <c r="B2831" s="177" t="s">
        <v>1817</v>
      </c>
      <c r="C2831" s="177" t="s">
        <v>1958</v>
      </c>
      <c r="D2831" s="177">
        <v>3</v>
      </c>
      <c r="E2831" s="177">
        <v>2</v>
      </c>
      <c r="F2831" s="177" t="s">
        <v>135</v>
      </c>
      <c r="G2831" s="177" t="s">
        <v>141</v>
      </c>
      <c r="H2831" s="177" t="s">
        <v>142</v>
      </c>
    </row>
    <row r="2832" spans="1:8" x14ac:dyDescent="0.2">
      <c r="A2832" s="177" t="s">
        <v>227</v>
      </c>
      <c r="B2832" s="177" t="s">
        <v>1817</v>
      </c>
      <c r="C2832" s="177" t="s">
        <v>420</v>
      </c>
      <c r="D2832" s="177">
        <v>3</v>
      </c>
      <c r="E2832" s="177">
        <v>2</v>
      </c>
      <c r="F2832" s="177" t="s">
        <v>135</v>
      </c>
      <c r="G2832" s="177" t="s">
        <v>141</v>
      </c>
      <c r="H2832" s="177" t="s">
        <v>142</v>
      </c>
    </row>
    <row r="2833" spans="1:8" x14ac:dyDescent="0.2">
      <c r="A2833" s="177" t="s">
        <v>227</v>
      </c>
      <c r="B2833" s="177" t="s">
        <v>1817</v>
      </c>
      <c r="C2833" s="177" t="s">
        <v>1959</v>
      </c>
      <c r="D2833" s="177">
        <v>3</v>
      </c>
      <c r="E2833" s="177">
        <v>2</v>
      </c>
      <c r="F2833" s="177" t="s">
        <v>135</v>
      </c>
      <c r="G2833" s="177" t="s">
        <v>141</v>
      </c>
      <c r="H2833" s="177" t="s">
        <v>142</v>
      </c>
    </row>
    <row r="2834" spans="1:8" x14ac:dyDescent="0.2">
      <c r="A2834" s="177" t="s">
        <v>227</v>
      </c>
      <c r="B2834" s="177" t="s">
        <v>1817</v>
      </c>
      <c r="C2834" s="177" t="s">
        <v>1960</v>
      </c>
      <c r="D2834" s="177">
        <v>3</v>
      </c>
      <c r="E2834" s="177">
        <v>3</v>
      </c>
      <c r="F2834" s="177" t="s">
        <v>135</v>
      </c>
      <c r="G2834" s="177" t="s">
        <v>141</v>
      </c>
      <c r="H2834" s="177" t="s">
        <v>142</v>
      </c>
    </row>
    <row r="2835" spans="1:8" x14ac:dyDescent="0.2">
      <c r="A2835" s="177" t="s">
        <v>227</v>
      </c>
      <c r="B2835" s="177" t="s">
        <v>1817</v>
      </c>
      <c r="C2835" s="177" t="s">
        <v>1961</v>
      </c>
      <c r="D2835" s="177">
        <v>3</v>
      </c>
      <c r="E2835" s="177">
        <v>3</v>
      </c>
      <c r="F2835" s="177" t="s">
        <v>295</v>
      </c>
      <c r="G2835" s="177" t="s">
        <v>142</v>
      </c>
      <c r="H2835" s="177" t="s">
        <v>142</v>
      </c>
    </row>
    <row r="2836" spans="1:8" x14ac:dyDescent="0.2">
      <c r="A2836" s="177" t="s">
        <v>227</v>
      </c>
      <c r="B2836" s="177" t="s">
        <v>1817</v>
      </c>
      <c r="C2836" s="177" t="s">
        <v>1962</v>
      </c>
      <c r="D2836" s="177">
        <v>3</v>
      </c>
      <c r="E2836" s="177">
        <v>2</v>
      </c>
      <c r="F2836" s="177" t="s">
        <v>295</v>
      </c>
      <c r="G2836" s="177" t="s">
        <v>142</v>
      </c>
      <c r="H2836" s="177" t="s">
        <v>142</v>
      </c>
    </row>
    <row r="2837" spans="1:8" x14ac:dyDescent="0.2">
      <c r="A2837" s="177" t="s">
        <v>227</v>
      </c>
      <c r="B2837" s="177" t="s">
        <v>1817</v>
      </c>
      <c r="C2837" s="177" t="s">
        <v>1963</v>
      </c>
      <c r="D2837" s="177">
        <v>3</v>
      </c>
      <c r="E2837" s="177">
        <v>2</v>
      </c>
      <c r="F2837" s="177" t="s">
        <v>295</v>
      </c>
      <c r="G2837" s="177" t="s">
        <v>142</v>
      </c>
      <c r="H2837" s="177" t="s">
        <v>142</v>
      </c>
    </row>
    <row r="2838" spans="1:8" x14ac:dyDescent="0.2">
      <c r="A2838" s="177" t="s">
        <v>227</v>
      </c>
      <c r="B2838" s="177" t="s">
        <v>1817</v>
      </c>
      <c r="C2838" s="177" t="s">
        <v>1964</v>
      </c>
      <c r="D2838" s="177">
        <v>3</v>
      </c>
      <c r="E2838" s="177">
        <v>3</v>
      </c>
      <c r="F2838" s="177" t="s">
        <v>135</v>
      </c>
      <c r="G2838" s="177" t="s">
        <v>141</v>
      </c>
      <c r="H2838" s="177" t="s">
        <v>142</v>
      </c>
    </row>
    <row r="2839" spans="1:8" x14ac:dyDescent="0.2">
      <c r="A2839" s="177" t="s">
        <v>227</v>
      </c>
      <c r="B2839" s="177" t="s">
        <v>1817</v>
      </c>
      <c r="C2839" s="177" t="s">
        <v>1965</v>
      </c>
      <c r="D2839" s="177">
        <v>3</v>
      </c>
      <c r="E2839" s="177">
        <v>2</v>
      </c>
      <c r="F2839" s="177" t="s">
        <v>135</v>
      </c>
      <c r="G2839" s="177" t="s">
        <v>141</v>
      </c>
      <c r="H2839" s="177" t="s">
        <v>142</v>
      </c>
    </row>
    <row r="2840" spans="1:8" x14ac:dyDescent="0.2">
      <c r="A2840" s="177" t="s">
        <v>227</v>
      </c>
      <c r="B2840" s="177" t="s">
        <v>1817</v>
      </c>
      <c r="C2840" s="177" t="s">
        <v>259</v>
      </c>
      <c r="D2840" s="177">
        <v>3</v>
      </c>
      <c r="E2840" s="177">
        <v>2</v>
      </c>
      <c r="F2840" s="177" t="s">
        <v>135</v>
      </c>
      <c r="G2840" s="177" t="s">
        <v>141</v>
      </c>
      <c r="H2840" s="177" t="s">
        <v>142</v>
      </c>
    </row>
    <row r="2841" spans="1:8" x14ac:dyDescent="0.2">
      <c r="A2841" s="177" t="s">
        <v>227</v>
      </c>
      <c r="B2841" s="177" t="s">
        <v>1817</v>
      </c>
      <c r="C2841" s="177" t="s">
        <v>1966</v>
      </c>
      <c r="D2841" s="177">
        <v>3</v>
      </c>
      <c r="E2841" s="177">
        <v>2</v>
      </c>
      <c r="F2841" s="177" t="s">
        <v>135</v>
      </c>
      <c r="G2841" s="177" t="s">
        <v>141</v>
      </c>
      <c r="H2841" s="177" t="s">
        <v>142</v>
      </c>
    </row>
    <row r="2842" spans="1:8" x14ac:dyDescent="0.2">
      <c r="A2842" s="177" t="s">
        <v>227</v>
      </c>
      <c r="B2842" s="177" t="s">
        <v>1817</v>
      </c>
      <c r="C2842" s="177" t="s">
        <v>1514</v>
      </c>
      <c r="D2842" s="177">
        <v>3</v>
      </c>
      <c r="E2842" s="177">
        <v>3</v>
      </c>
      <c r="F2842" s="177" t="s">
        <v>295</v>
      </c>
      <c r="G2842" s="177" t="s">
        <v>142</v>
      </c>
      <c r="H2842" s="177" t="s">
        <v>142</v>
      </c>
    </row>
    <row r="2843" spans="1:8" x14ac:dyDescent="0.2">
      <c r="A2843" s="177" t="s">
        <v>227</v>
      </c>
      <c r="B2843" s="177" t="s">
        <v>1817</v>
      </c>
      <c r="C2843" s="177" t="s">
        <v>260</v>
      </c>
      <c r="D2843" s="177">
        <v>3</v>
      </c>
      <c r="E2843" s="177">
        <v>2</v>
      </c>
      <c r="F2843" s="177" t="s">
        <v>135</v>
      </c>
      <c r="G2843" s="177" t="s">
        <v>141</v>
      </c>
      <c r="H2843" s="177" t="s">
        <v>142</v>
      </c>
    </row>
    <row r="2844" spans="1:8" x14ac:dyDescent="0.2">
      <c r="A2844" s="177" t="s">
        <v>227</v>
      </c>
      <c r="B2844" s="177" t="s">
        <v>1817</v>
      </c>
      <c r="C2844" s="177" t="s">
        <v>1967</v>
      </c>
      <c r="D2844" s="177">
        <v>3</v>
      </c>
      <c r="E2844" s="177">
        <v>2</v>
      </c>
      <c r="F2844" s="177" t="s">
        <v>295</v>
      </c>
      <c r="G2844" s="177" t="s">
        <v>142</v>
      </c>
      <c r="H2844" s="177" t="s">
        <v>142</v>
      </c>
    </row>
    <row r="2845" spans="1:8" x14ac:dyDescent="0.2">
      <c r="A2845" s="177" t="s">
        <v>227</v>
      </c>
      <c r="B2845" s="177" t="s">
        <v>1817</v>
      </c>
      <c r="C2845" s="177" t="s">
        <v>1968</v>
      </c>
      <c r="D2845" s="177">
        <v>3</v>
      </c>
      <c r="E2845" s="177">
        <v>2</v>
      </c>
      <c r="F2845" s="177" t="s">
        <v>135</v>
      </c>
      <c r="G2845" s="177" t="s">
        <v>141</v>
      </c>
      <c r="H2845" s="177" t="s">
        <v>142</v>
      </c>
    </row>
    <row r="2846" spans="1:8" x14ac:dyDescent="0.2">
      <c r="A2846" s="177" t="s">
        <v>227</v>
      </c>
      <c r="B2846" s="177" t="s">
        <v>1817</v>
      </c>
      <c r="C2846" s="177" t="s">
        <v>652</v>
      </c>
      <c r="D2846" s="177">
        <v>3</v>
      </c>
      <c r="E2846" s="177">
        <v>3</v>
      </c>
      <c r="F2846" s="177" t="s">
        <v>295</v>
      </c>
      <c r="G2846" s="177" t="s">
        <v>142</v>
      </c>
      <c r="H2846" s="177" t="s">
        <v>142</v>
      </c>
    </row>
    <row r="2847" spans="1:8" x14ac:dyDescent="0.2">
      <c r="A2847" s="177" t="s">
        <v>227</v>
      </c>
      <c r="B2847" s="177" t="s">
        <v>1817</v>
      </c>
      <c r="C2847" s="177" t="s">
        <v>904</v>
      </c>
      <c r="D2847" s="177">
        <v>3</v>
      </c>
      <c r="E2847" s="177">
        <v>3</v>
      </c>
      <c r="F2847" s="177" t="s">
        <v>135</v>
      </c>
      <c r="G2847" s="177" t="s">
        <v>142</v>
      </c>
      <c r="H2847" s="177" t="s">
        <v>142</v>
      </c>
    </row>
    <row r="2848" spans="1:8" x14ac:dyDescent="0.2">
      <c r="A2848" s="177" t="s">
        <v>227</v>
      </c>
      <c r="B2848" s="177" t="s">
        <v>1817</v>
      </c>
      <c r="C2848" s="177" t="s">
        <v>1969</v>
      </c>
      <c r="D2848" s="177">
        <v>3</v>
      </c>
      <c r="E2848" s="177">
        <v>3</v>
      </c>
      <c r="F2848" s="177" t="s">
        <v>295</v>
      </c>
      <c r="G2848" s="177" t="s">
        <v>142</v>
      </c>
      <c r="H2848" s="177" t="s">
        <v>142</v>
      </c>
    </row>
    <row r="2849" spans="1:8" x14ac:dyDescent="0.2">
      <c r="A2849" s="177" t="s">
        <v>227</v>
      </c>
      <c r="B2849" s="177" t="s">
        <v>1817</v>
      </c>
      <c r="C2849" s="177" t="s">
        <v>1970</v>
      </c>
      <c r="D2849" s="177">
        <v>3</v>
      </c>
      <c r="E2849" s="177">
        <v>2</v>
      </c>
      <c r="F2849" s="177" t="s">
        <v>135</v>
      </c>
      <c r="G2849" s="177" t="s">
        <v>141</v>
      </c>
      <c r="H2849" s="177" t="s">
        <v>142</v>
      </c>
    </row>
    <row r="2850" spans="1:8" x14ac:dyDescent="0.2">
      <c r="A2850" s="177" t="s">
        <v>227</v>
      </c>
      <c r="B2850" s="177" t="s">
        <v>1817</v>
      </c>
      <c r="C2850" s="177" t="s">
        <v>749</v>
      </c>
      <c r="D2850" s="177">
        <v>3</v>
      </c>
      <c r="E2850" s="177">
        <v>2</v>
      </c>
      <c r="F2850" s="177" t="s">
        <v>135</v>
      </c>
      <c r="G2850" s="177" t="s">
        <v>141</v>
      </c>
      <c r="H2850" s="177" t="s">
        <v>142</v>
      </c>
    </row>
    <row r="2851" spans="1:8" x14ac:dyDescent="0.2">
      <c r="A2851" s="177" t="s">
        <v>227</v>
      </c>
      <c r="B2851" s="177" t="s">
        <v>1817</v>
      </c>
      <c r="C2851" s="177" t="s">
        <v>905</v>
      </c>
      <c r="D2851" s="177">
        <v>3</v>
      </c>
      <c r="E2851" s="177">
        <v>2</v>
      </c>
      <c r="F2851" s="177" t="s">
        <v>135</v>
      </c>
      <c r="G2851" s="177" t="s">
        <v>141</v>
      </c>
      <c r="H2851" s="177" t="s">
        <v>142</v>
      </c>
    </row>
    <row r="2852" spans="1:8" x14ac:dyDescent="0.2">
      <c r="A2852" s="177" t="s">
        <v>227</v>
      </c>
      <c r="B2852" s="177" t="s">
        <v>1817</v>
      </c>
      <c r="C2852" s="177" t="s">
        <v>1971</v>
      </c>
      <c r="D2852" s="177">
        <v>3</v>
      </c>
      <c r="E2852" s="177">
        <v>3</v>
      </c>
      <c r="F2852" s="177" t="s">
        <v>295</v>
      </c>
      <c r="G2852" s="177" t="s">
        <v>142</v>
      </c>
      <c r="H2852" s="177" t="s">
        <v>142</v>
      </c>
    </row>
    <row r="2853" spans="1:8" x14ac:dyDescent="0.2">
      <c r="A2853" s="177" t="s">
        <v>227</v>
      </c>
      <c r="B2853" s="177" t="s">
        <v>1817</v>
      </c>
      <c r="C2853" s="177" t="s">
        <v>1972</v>
      </c>
      <c r="D2853" s="177">
        <v>3</v>
      </c>
      <c r="E2853" s="177">
        <v>3</v>
      </c>
      <c r="F2853" s="177" t="s">
        <v>135</v>
      </c>
      <c r="G2853" s="177" t="s">
        <v>142</v>
      </c>
      <c r="H2853" s="177" t="s">
        <v>142</v>
      </c>
    </row>
    <row r="2854" spans="1:8" x14ac:dyDescent="0.2">
      <c r="A2854" s="177" t="s">
        <v>227</v>
      </c>
      <c r="B2854" s="177" t="s">
        <v>1817</v>
      </c>
      <c r="C2854" s="177" t="s">
        <v>1551</v>
      </c>
      <c r="D2854" s="177">
        <v>3</v>
      </c>
      <c r="E2854" s="177">
        <v>3</v>
      </c>
      <c r="F2854" s="177" t="s">
        <v>135</v>
      </c>
      <c r="G2854" s="177" t="s">
        <v>141</v>
      </c>
      <c r="H2854" s="177" t="s">
        <v>142</v>
      </c>
    </row>
    <row r="2855" spans="1:8" x14ac:dyDescent="0.2">
      <c r="A2855" s="177" t="s">
        <v>227</v>
      </c>
      <c r="B2855" s="177" t="s">
        <v>1817</v>
      </c>
      <c r="C2855" s="177" t="s">
        <v>1973</v>
      </c>
      <c r="D2855" s="177">
        <v>3</v>
      </c>
      <c r="E2855" s="177">
        <v>4</v>
      </c>
      <c r="F2855" s="177" t="s">
        <v>295</v>
      </c>
      <c r="G2855" s="177" t="s">
        <v>142</v>
      </c>
      <c r="H2855" s="177" t="s">
        <v>142</v>
      </c>
    </row>
    <row r="2856" spans="1:8" x14ac:dyDescent="0.2">
      <c r="A2856" s="177" t="s">
        <v>227</v>
      </c>
      <c r="B2856" s="177" t="s">
        <v>1817</v>
      </c>
      <c r="C2856" s="177" t="s">
        <v>1974</v>
      </c>
      <c r="D2856" s="177">
        <v>3</v>
      </c>
      <c r="E2856" s="177">
        <v>3</v>
      </c>
      <c r="F2856" s="177" t="s">
        <v>135</v>
      </c>
      <c r="G2856" s="177" t="s">
        <v>142</v>
      </c>
      <c r="H2856" s="177" t="s">
        <v>142</v>
      </c>
    </row>
    <row r="2857" spans="1:8" x14ac:dyDescent="0.2">
      <c r="A2857" s="177" t="s">
        <v>227</v>
      </c>
      <c r="B2857" s="177" t="s">
        <v>1817</v>
      </c>
      <c r="C2857" s="177" t="s">
        <v>1975</v>
      </c>
      <c r="D2857" s="177">
        <v>3</v>
      </c>
      <c r="E2857" s="177">
        <v>2</v>
      </c>
      <c r="F2857" s="177" t="s">
        <v>295</v>
      </c>
      <c r="G2857" s="177" t="s">
        <v>142</v>
      </c>
      <c r="H2857" s="177" t="s">
        <v>142</v>
      </c>
    </row>
    <row r="2858" spans="1:8" x14ac:dyDescent="0.2">
      <c r="A2858" s="177" t="s">
        <v>227</v>
      </c>
      <c r="B2858" s="177" t="s">
        <v>1817</v>
      </c>
      <c r="C2858" s="177" t="s">
        <v>1976</v>
      </c>
      <c r="D2858" s="177">
        <v>3</v>
      </c>
      <c r="E2858" s="177">
        <v>2</v>
      </c>
      <c r="F2858" s="177" t="s">
        <v>295</v>
      </c>
      <c r="G2858" s="177" t="s">
        <v>142</v>
      </c>
      <c r="H2858" s="177" t="s">
        <v>142</v>
      </c>
    </row>
    <row r="2859" spans="1:8" x14ac:dyDescent="0.2">
      <c r="A2859" s="177" t="s">
        <v>229</v>
      </c>
      <c r="B2859" s="177" t="s">
        <v>1977</v>
      </c>
      <c r="C2859" s="177" t="s">
        <v>1556</v>
      </c>
      <c r="D2859" s="177">
        <v>2</v>
      </c>
      <c r="E2859" s="177">
        <v>5</v>
      </c>
      <c r="F2859" s="177" t="s">
        <v>295</v>
      </c>
      <c r="G2859" s="177" t="s">
        <v>142</v>
      </c>
      <c r="H2859" s="177" t="s">
        <v>142</v>
      </c>
    </row>
    <row r="2860" spans="1:8" x14ac:dyDescent="0.2">
      <c r="A2860" s="177" t="s">
        <v>229</v>
      </c>
      <c r="B2860" s="177" t="s">
        <v>1977</v>
      </c>
      <c r="C2860" s="177" t="s">
        <v>1978</v>
      </c>
      <c r="D2860" s="177">
        <v>2</v>
      </c>
      <c r="E2860" s="177">
        <v>6</v>
      </c>
      <c r="F2860" s="177" t="s">
        <v>295</v>
      </c>
      <c r="G2860" s="177" t="s">
        <v>142</v>
      </c>
      <c r="H2860" s="177" t="s">
        <v>142</v>
      </c>
    </row>
    <row r="2861" spans="1:8" x14ac:dyDescent="0.2">
      <c r="A2861" s="177" t="s">
        <v>229</v>
      </c>
      <c r="B2861" s="177" t="s">
        <v>1977</v>
      </c>
      <c r="C2861" s="177" t="s">
        <v>1979</v>
      </c>
      <c r="D2861" s="177">
        <v>2</v>
      </c>
      <c r="E2861" s="177">
        <v>6</v>
      </c>
      <c r="F2861" s="177" t="s">
        <v>295</v>
      </c>
      <c r="G2861" s="177" t="s">
        <v>142</v>
      </c>
      <c r="H2861" s="177" t="s">
        <v>142</v>
      </c>
    </row>
    <row r="2862" spans="1:8" x14ac:dyDescent="0.2">
      <c r="A2862" s="177" t="s">
        <v>229</v>
      </c>
      <c r="B2862" s="177" t="s">
        <v>1977</v>
      </c>
      <c r="C2862" s="177" t="s">
        <v>1257</v>
      </c>
      <c r="D2862" s="177">
        <v>1</v>
      </c>
      <c r="E2862" s="177">
        <v>6</v>
      </c>
      <c r="F2862" s="177" t="s">
        <v>295</v>
      </c>
      <c r="G2862" s="177" t="s">
        <v>142</v>
      </c>
      <c r="H2862" s="177" t="s">
        <v>142</v>
      </c>
    </row>
    <row r="2863" spans="1:8" x14ac:dyDescent="0.2">
      <c r="A2863" s="177" t="s">
        <v>229</v>
      </c>
      <c r="B2863" s="177" t="s">
        <v>1977</v>
      </c>
      <c r="C2863" s="177" t="s">
        <v>1980</v>
      </c>
      <c r="D2863" s="177">
        <v>2</v>
      </c>
      <c r="E2863" s="177">
        <v>6</v>
      </c>
      <c r="F2863" s="177" t="s">
        <v>295</v>
      </c>
      <c r="G2863" s="177" t="s">
        <v>142</v>
      </c>
      <c r="H2863" s="177" t="s">
        <v>142</v>
      </c>
    </row>
    <row r="2864" spans="1:8" x14ac:dyDescent="0.2">
      <c r="A2864" s="177" t="s">
        <v>229</v>
      </c>
      <c r="B2864" s="177" t="s">
        <v>1977</v>
      </c>
      <c r="C2864" s="177" t="s">
        <v>806</v>
      </c>
      <c r="D2864" s="177">
        <v>2</v>
      </c>
      <c r="E2864" s="177">
        <v>5</v>
      </c>
      <c r="F2864" s="177" t="s">
        <v>295</v>
      </c>
      <c r="G2864" s="177" t="s">
        <v>142</v>
      </c>
      <c r="H2864" s="177" t="s">
        <v>142</v>
      </c>
    </row>
    <row r="2865" spans="1:8" x14ac:dyDescent="0.2">
      <c r="A2865" s="177" t="s">
        <v>229</v>
      </c>
      <c r="B2865" s="177" t="s">
        <v>1977</v>
      </c>
      <c r="C2865" s="177" t="s">
        <v>1981</v>
      </c>
      <c r="D2865" s="177">
        <v>1</v>
      </c>
      <c r="E2865" s="177">
        <v>6</v>
      </c>
      <c r="F2865" s="177" t="s">
        <v>295</v>
      </c>
      <c r="G2865" s="177" t="s">
        <v>142</v>
      </c>
      <c r="H2865" s="177" t="s">
        <v>142</v>
      </c>
    </row>
    <row r="2866" spans="1:8" x14ac:dyDescent="0.2">
      <c r="A2866" s="177" t="s">
        <v>229</v>
      </c>
      <c r="B2866" s="177" t="s">
        <v>1977</v>
      </c>
      <c r="C2866" s="177" t="s">
        <v>1982</v>
      </c>
      <c r="D2866" s="177">
        <v>2</v>
      </c>
      <c r="E2866" s="177">
        <v>5</v>
      </c>
      <c r="F2866" s="177" t="s">
        <v>295</v>
      </c>
      <c r="G2866" s="177" t="s">
        <v>142</v>
      </c>
      <c r="H2866" s="177" t="s">
        <v>142</v>
      </c>
    </row>
    <row r="2867" spans="1:8" x14ac:dyDescent="0.2">
      <c r="A2867" s="177" t="s">
        <v>229</v>
      </c>
      <c r="B2867" s="177" t="s">
        <v>1977</v>
      </c>
      <c r="C2867" s="177" t="s">
        <v>450</v>
      </c>
      <c r="D2867" s="177">
        <v>2</v>
      </c>
      <c r="E2867" s="177">
        <v>5</v>
      </c>
      <c r="F2867" s="177" t="s">
        <v>295</v>
      </c>
      <c r="G2867" s="177" t="s">
        <v>142</v>
      </c>
      <c r="H2867" s="177" t="s">
        <v>142</v>
      </c>
    </row>
    <row r="2868" spans="1:8" x14ac:dyDescent="0.2">
      <c r="A2868" s="177" t="s">
        <v>229</v>
      </c>
      <c r="B2868" s="177" t="s">
        <v>1977</v>
      </c>
      <c r="C2868" s="177" t="s">
        <v>452</v>
      </c>
      <c r="D2868" s="177">
        <v>1</v>
      </c>
      <c r="E2868" s="177">
        <v>5</v>
      </c>
      <c r="F2868" s="177" t="s">
        <v>295</v>
      </c>
      <c r="G2868" s="177" t="s">
        <v>142</v>
      </c>
      <c r="H2868" s="177" t="s">
        <v>142</v>
      </c>
    </row>
    <row r="2869" spans="1:8" x14ac:dyDescent="0.2">
      <c r="A2869" s="177" t="s">
        <v>229</v>
      </c>
      <c r="B2869" s="177" t="s">
        <v>1977</v>
      </c>
      <c r="C2869" s="177" t="s">
        <v>1078</v>
      </c>
      <c r="D2869" s="177">
        <v>2</v>
      </c>
      <c r="E2869" s="177">
        <v>5</v>
      </c>
      <c r="F2869" s="177" t="s">
        <v>295</v>
      </c>
      <c r="G2869" s="177" t="s">
        <v>142</v>
      </c>
      <c r="H2869" s="177" t="s">
        <v>142</v>
      </c>
    </row>
    <row r="2870" spans="1:8" x14ac:dyDescent="0.2">
      <c r="A2870" s="177" t="s">
        <v>229</v>
      </c>
      <c r="B2870" s="177" t="s">
        <v>1977</v>
      </c>
      <c r="C2870" s="177" t="s">
        <v>1983</v>
      </c>
      <c r="D2870" s="177">
        <v>2</v>
      </c>
      <c r="E2870" s="177">
        <v>5</v>
      </c>
      <c r="F2870" s="177" t="s">
        <v>295</v>
      </c>
      <c r="G2870" s="177" t="s">
        <v>142</v>
      </c>
      <c r="H2870" s="177" t="s">
        <v>142</v>
      </c>
    </row>
    <row r="2871" spans="1:8" x14ac:dyDescent="0.2">
      <c r="A2871" s="177" t="s">
        <v>229</v>
      </c>
      <c r="B2871" s="177" t="s">
        <v>1977</v>
      </c>
      <c r="C2871" s="177" t="s">
        <v>720</v>
      </c>
      <c r="D2871" s="177">
        <v>2</v>
      </c>
      <c r="E2871" s="177">
        <v>5</v>
      </c>
      <c r="F2871" s="177" t="s">
        <v>295</v>
      </c>
      <c r="G2871" s="177" t="s">
        <v>142</v>
      </c>
      <c r="H2871" s="177" t="s">
        <v>142</v>
      </c>
    </row>
    <row r="2872" spans="1:8" x14ac:dyDescent="0.2">
      <c r="A2872" s="177" t="s">
        <v>229</v>
      </c>
      <c r="B2872" s="177" t="s">
        <v>1977</v>
      </c>
      <c r="C2872" s="177" t="s">
        <v>1984</v>
      </c>
      <c r="D2872" s="177">
        <v>2</v>
      </c>
      <c r="E2872" s="177">
        <v>5</v>
      </c>
      <c r="F2872" s="177" t="s">
        <v>295</v>
      </c>
      <c r="G2872" s="177" t="s">
        <v>142</v>
      </c>
      <c r="H2872" s="177" t="s">
        <v>142</v>
      </c>
    </row>
    <row r="2873" spans="1:8" x14ac:dyDescent="0.2">
      <c r="A2873" s="177" t="s">
        <v>229</v>
      </c>
      <c r="B2873" s="177" t="s">
        <v>1977</v>
      </c>
      <c r="C2873" s="177" t="s">
        <v>242</v>
      </c>
      <c r="D2873" s="177">
        <v>2</v>
      </c>
      <c r="E2873" s="177">
        <v>6</v>
      </c>
      <c r="F2873" s="177" t="s">
        <v>295</v>
      </c>
      <c r="G2873" s="177" t="s">
        <v>142</v>
      </c>
      <c r="H2873" s="177" t="s">
        <v>142</v>
      </c>
    </row>
    <row r="2874" spans="1:8" x14ac:dyDescent="0.2">
      <c r="A2874" s="177" t="s">
        <v>229</v>
      </c>
      <c r="B2874" s="177" t="s">
        <v>1977</v>
      </c>
      <c r="C2874" s="177" t="s">
        <v>1985</v>
      </c>
      <c r="D2874" s="177">
        <v>1</v>
      </c>
      <c r="E2874" s="177">
        <v>5</v>
      </c>
      <c r="F2874" s="177" t="s">
        <v>295</v>
      </c>
      <c r="G2874" s="177" t="s">
        <v>142</v>
      </c>
      <c r="H2874" s="177" t="s">
        <v>142</v>
      </c>
    </row>
    <row r="2875" spans="1:8" x14ac:dyDescent="0.2">
      <c r="A2875" s="177" t="s">
        <v>229</v>
      </c>
      <c r="B2875" s="177" t="s">
        <v>1977</v>
      </c>
      <c r="C2875" s="177" t="s">
        <v>1986</v>
      </c>
      <c r="D2875" s="177">
        <v>2</v>
      </c>
      <c r="E2875" s="177">
        <v>6</v>
      </c>
      <c r="F2875" s="177" t="s">
        <v>295</v>
      </c>
      <c r="G2875" s="177" t="s">
        <v>142</v>
      </c>
      <c r="H2875" s="177" t="s">
        <v>142</v>
      </c>
    </row>
    <row r="2876" spans="1:8" x14ac:dyDescent="0.2">
      <c r="A2876" s="177" t="s">
        <v>229</v>
      </c>
      <c r="B2876" s="177" t="s">
        <v>1977</v>
      </c>
      <c r="C2876" s="177" t="s">
        <v>1987</v>
      </c>
      <c r="D2876" s="177">
        <v>2</v>
      </c>
      <c r="E2876" s="177">
        <v>5</v>
      </c>
      <c r="F2876" s="177" t="s">
        <v>295</v>
      </c>
      <c r="G2876" s="177" t="s">
        <v>142</v>
      </c>
      <c r="H2876" s="177" t="s">
        <v>142</v>
      </c>
    </row>
    <row r="2877" spans="1:8" x14ac:dyDescent="0.2">
      <c r="A2877" s="177" t="s">
        <v>229</v>
      </c>
      <c r="B2877" s="177" t="s">
        <v>1977</v>
      </c>
      <c r="C2877" s="177" t="s">
        <v>476</v>
      </c>
      <c r="D2877" s="177">
        <v>2</v>
      </c>
      <c r="E2877" s="177">
        <v>5</v>
      </c>
      <c r="F2877" s="177" t="s">
        <v>295</v>
      </c>
      <c r="G2877" s="177" t="s">
        <v>142</v>
      </c>
      <c r="H2877" s="177" t="s">
        <v>142</v>
      </c>
    </row>
    <row r="2878" spans="1:8" x14ac:dyDescent="0.2">
      <c r="A2878" s="177" t="s">
        <v>229</v>
      </c>
      <c r="B2878" s="177" t="s">
        <v>1977</v>
      </c>
      <c r="C2878" s="177" t="s">
        <v>1988</v>
      </c>
      <c r="D2878" s="177">
        <v>1</v>
      </c>
      <c r="E2878" s="177">
        <v>5</v>
      </c>
      <c r="F2878" s="177" t="s">
        <v>295</v>
      </c>
      <c r="G2878" s="177" t="s">
        <v>142</v>
      </c>
      <c r="H2878" s="177" t="s">
        <v>142</v>
      </c>
    </row>
    <row r="2879" spans="1:8" x14ac:dyDescent="0.2">
      <c r="A2879" s="177" t="s">
        <v>229</v>
      </c>
      <c r="B2879" s="177" t="s">
        <v>1977</v>
      </c>
      <c r="C2879" s="177" t="s">
        <v>360</v>
      </c>
      <c r="D2879" s="177">
        <v>1</v>
      </c>
      <c r="E2879" s="177">
        <v>5</v>
      </c>
      <c r="F2879" s="177" t="s">
        <v>295</v>
      </c>
      <c r="G2879" s="177" t="s">
        <v>142</v>
      </c>
      <c r="H2879" s="177" t="s">
        <v>142</v>
      </c>
    </row>
    <row r="2880" spans="1:8" x14ac:dyDescent="0.2">
      <c r="A2880" s="177" t="s">
        <v>229</v>
      </c>
      <c r="B2880" s="177" t="s">
        <v>1977</v>
      </c>
      <c r="C2880" s="177" t="s">
        <v>479</v>
      </c>
      <c r="D2880" s="177">
        <v>2</v>
      </c>
      <c r="E2880" s="177">
        <v>6</v>
      </c>
      <c r="F2880" s="177" t="s">
        <v>295</v>
      </c>
      <c r="G2880" s="177" t="s">
        <v>142</v>
      </c>
      <c r="H2880" s="177" t="s">
        <v>142</v>
      </c>
    </row>
    <row r="2881" spans="1:8" x14ac:dyDescent="0.2">
      <c r="A2881" s="177" t="s">
        <v>229</v>
      </c>
      <c r="B2881" s="177" t="s">
        <v>1977</v>
      </c>
      <c r="C2881" s="177" t="s">
        <v>1989</v>
      </c>
      <c r="D2881" s="177">
        <v>2</v>
      </c>
      <c r="E2881" s="177">
        <v>5</v>
      </c>
      <c r="F2881" s="177" t="s">
        <v>295</v>
      </c>
      <c r="G2881" s="177" t="s">
        <v>142</v>
      </c>
      <c r="H2881" s="177" t="s">
        <v>142</v>
      </c>
    </row>
    <row r="2882" spans="1:8" x14ac:dyDescent="0.2">
      <c r="A2882" s="177" t="s">
        <v>229</v>
      </c>
      <c r="B2882" s="177" t="s">
        <v>1977</v>
      </c>
      <c r="C2882" s="177" t="s">
        <v>1990</v>
      </c>
      <c r="D2882" s="177">
        <v>1</v>
      </c>
      <c r="E2882" s="177">
        <v>6</v>
      </c>
      <c r="F2882" s="177" t="s">
        <v>295</v>
      </c>
      <c r="G2882" s="177" t="s">
        <v>142</v>
      </c>
      <c r="H2882" s="177" t="s">
        <v>142</v>
      </c>
    </row>
    <row r="2883" spans="1:8" x14ac:dyDescent="0.2">
      <c r="A2883" s="177" t="s">
        <v>229</v>
      </c>
      <c r="B2883" s="177" t="s">
        <v>1977</v>
      </c>
      <c r="C2883" s="177" t="s">
        <v>1991</v>
      </c>
      <c r="D2883" s="177">
        <v>2</v>
      </c>
      <c r="E2883" s="177">
        <v>5</v>
      </c>
      <c r="F2883" s="177" t="s">
        <v>295</v>
      </c>
      <c r="G2883" s="177" t="s">
        <v>142</v>
      </c>
      <c r="H2883" s="177" t="s">
        <v>142</v>
      </c>
    </row>
    <row r="2884" spans="1:8" x14ac:dyDescent="0.2">
      <c r="A2884" s="177" t="s">
        <v>229</v>
      </c>
      <c r="B2884" s="177" t="s">
        <v>1977</v>
      </c>
      <c r="C2884" s="177" t="s">
        <v>1992</v>
      </c>
      <c r="D2884" s="177">
        <v>2</v>
      </c>
      <c r="E2884" s="177">
        <v>6</v>
      </c>
      <c r="F2884" s="177" t="s">
        <v>295</v>
      </c>
      <c r="G2884" s="177" t="s">
        <v>142</v>
      </c>
      <c r="H2884" s="177" t="s">
        <v>142</v>
      </c>
    </row>
    <row r="2885" spans="1:8" x14ac:dyDescent="0.2">
      <c r="A2885" s="177" t="s">
        <v>229</v>
      </c>
      <c r="B2885" s="177" t="s">
        <v>1977</v>
      </c>
      <c r="C2885" s="177" t="s">
        <v>260</v>
      </c>
      <c r="D2885" s="177">
        <v>2</v>
      </c>
      <c r="E2885" s="177">
        <v>3</v>
      </c>
      <c r="F2885" s="177" t="s">
        <v>295</v>
      </c>
      <c r="G2885" s="177" t="s">
        <v>142</v>
      </c>
      <c r="H2885" s="177" t="s">
        <v>142</v>
      </c>
    </row>
    <row r="2886" spans="1:8" x14ac:dyDescent="0.2">
      <c r="A2886" s="177" t="s">
        <v>229</v>
      </c>
      <c r="B2886" s="177" t="s">
        <v>1977</v>
      </c>
      <c r="C2886" s="177" t="s">
        <v>650</v>
      </c>
      <c r="D2886" s="177">
        <v>2</v>
      </c>
      <c r="E2886" s="177">
        <v>5</v>
      </c>
      <c r="F2886" s="177" t="s">
        <v>295</v>
      </c>
      <c r="G2886" s="177" t="s">
        <v>142</v>
      </c>
      <c r="H2886" s="177" t="s">
        <v>142</v>
      </c>
    </row>
    <row r="2887" spans="1:8" x14ac:dyDescent="0.2">
      <c r="A2887" s="177" t="s">
        <v>229</v>
      </c>
      <c r="B2887" s="177" t="s">
        <v>1977</v>
      </c>
      <c r="C2887" s="177" t="s">
        <v>1993</v>
      </c>
      <c r="D2887" s="177">
        <v>2</v>
      </c>
      <c r="E2887" s="177">
        <v>5</v>
      </c>
      <c r="F2887" s="177" t="s">
        <v>295</v>
      </c>
      <c r="G2887" s="177" t="s">
        <v>142</v>
      </c>
      <c r="H2887" s="177" t="s">
        <v>142</v>
      </c>
    </row>
    <row r="2888" spans="1:8" x14ac:dyDescent="0.2">
      <c r="A2888" s="177" t="s">
        <v>231</v>
      </c>
      <c r="B2888" s="177" t="s">
        <v>1994</v>
      </c>
      <c r="C2888" s="177" t="s">
        <v>1995</v>
      </c>
      <c r="D2888" s="177">
        <v>2</v>
      </c>
      <c r="E2888" s="177">
        <v>6</v>
      </c>
      <c r="F2888" s="177" t="s">
        <v>135</v>
      </c>
      <c r="G2888" s="177" t="s">
        <v>142</v>
      </c>
      <c r="H2888" s="177" t="s">
        <v>142</v>
      </c>
    </row>
    <row r="2889" spans="1:8" x14ac:dyDescent="0.2">
      <c r="A2889" s="177" t="s">
        <v>231</v>
      </c>
      <c r="B2889" s="177" t="s">
        <v>1994</v>
      </c>
      <c r="C2889" s="177" t="s">
        <v>1996</v>
      </c>
      <c r="D2889" s="177">
        <v>2</v>
      </c>
      <c r="E2889" s="177">
        <v>6</v>
      </c>
      <c r="F2889" s="177" t="s">
        <v>135</v>
      </c>
      <c r="G2889" s="177" t="s">
        <v>142</v>
      </c>
      <c r="H2889" s="177" t="s">
        <v>142</v>
      </c>
    </row>
    <row r="2890" spans="1:8" x14ac:dyDescent="0.2">
      <c r="A2890" s="177" t="s">
        <v>231</v>
      </c>
      <c r="B2890" s="177" t="s">
        <v>1994</v>
      </c>
      <c r="C2890" s="177" t="s">
        <v>1997</v>
      </c>
      <c r="D2890" s="177">
        <v>2</v>
      </c>
      <c r="E2890" s="177">
        <v>6</v>
      </c>
      <c r="F2890" s="177" t="s">
        <v>135</v>
      </c>
      <c r="G2890" s="177" t="s">
        <v>142</v>
      </c>
      <c r="H2890" s="177" t="s">
        <v>142</v>
      </c>
    </row>
    <row r="2891" spans="1:8" x14ac:dyDescent="0.2">
      <c r="A2891" s="177" t="s">
        <v>231</v>
      </c>
      <c r="B2891" s="177" t="s">
        <v>1994</v>
      </c>
      <c r="C2891" s="177" t="s">
        <v>1998</v>
      </c>
      <c r="D2891" s="177">
        <v>3</v>
      </c>
      <c r="E2891" s="177">
        <v>6</v>
      </c>
      <c r="F2891" s="177" t="s">
        <v>135</v>
      </c>
      <c r="G2891" s="177" t="s">
        <v>142</v>
      </c>
      <c r="H2891" s="177" t="s">
        <v>142</v>
      </c>
    </row>
    <row r="2892" spans="1:8" x14ac:dyDescent="0.2">
      <c r="A2892" s="177" t="s">
        <v>231</v>
      </c>
      <c r="B2892" s="177" t="s">
        <v>1994</v>
      </c>
      <c r="C2892" s="177" t="s">
        <v>1045</v>
      </c>
      <c r="D2892" s="177">
        <v>2</v>
      </c>
      <c r="E2892" s="177">
        <v>6</v>
      </c>
      <c r="F2892" s="177" t="s">
        <v>135</v>
      </c>
      <c r="G2892" s="177" t="s">
        <v>142</v>
      </c>
      <c r="H2892" s="177" t="s">
        <v>142</v>
      </c>
    </row>
    <row r="2893" spans="1:8" x14ac:dyDescent="0.2">
      <c r="A2893" s="177" t="s">
        <v>231</v>
      </c>
      <c r="B2893" s="177" t="s">
        <v>1994</v>
      </c>
      <c r="C2893" s="177" t="s">
        <v>198</v>
      </c>
      <c r="D2893" s="177">
        <v>2</v>
      </c>
      <c r="E2893" s="177">
        <v>6</v>
      </c>
      <c r="F2893" s="177" t="s">
        <v>135</v>
      </c>
      <c r="G2893" s="177" t="s">
        <v>142</v>
      </c>
      <c r="H2893" s="177" t="s">
        <v>142</v>
      </c>
    </row>
    <row r="2894" spans="1:8" x14ac:dyDescent="0.2">
      <c r="A2894" s="177" t="s">
        <v>231</v>
      </c>
      <c r="B2894" s="177" t="s">
        <v>1994</v>
      </c>
      <c r="C2894" s="177" t="s">
        <v>1999</v>
      </c>
      <c r="D2894" s="177">
        <v>3</v>
      </c>
      <c r="E2894" s="177">
        <v>6</v>
      </c>
      <c r="F2894" s="177" t="s">
        <v>135</v>
      </c>
      <c r="G2894" s="177" t="s">
        <v>142</v>
      </c>
      <c r="H2894" s="177" t="s">
        <v>142</v>
      </c>
    </row>
    <row r="2895" spans="1:8" x14ac:dyDescent="0.2">
      <c r="A2895" s="177" t="s">
        <v>231</v>
      </c>
      <c r="B2895" s="177" t="s">
        <v>1994</v>
      </c>
      <c r="C2895" s="177" t="s">
        <v>2000</v>
      </c>
      <c r="D2895" s="177">
        <v>2</v>
      </c>
      <c r="E2895" s="177">
        <v>6</v>
      </c>
      <c r="F2895" s="177" t="s">
        <v>135</v>
      </c>
      <c r="G2895" s="177" t="s">
        <v>142</v>
      </c>
      <c r="H2895" s="177" t="s">
        <v>142</v>
      </c>
    </row>
    <row r="2896" spans="1:8" x14ac:dyDescent="0.2">
      <c r="A2896" s="177" t="s">
        <v>231</v>
      </c>
      <c r="B2896" s="177" t="s">
        <v>1994</v>
      </c>
      <c r="C2896" s="177" t="s">
        <v>398</v>
      </c>
      <c r="D2896" s="177">
        <v>2</v>
      </c>
      <c r="E2896" s="177">
        <v>6</v>
      </c>
      <c r="F2896" s="177" t="s">
        <v>135</v>
      </c>
      <c r="G2896" s="177" t="s">
        <v>142</v>
      </c>
      <c r="H2896" s="177" t="s">
        <v>142</v>
      </c>
    </row>
    <row r="2897" spans="1:8" x14ac:dyDescent="0.2">
      <c r="A2897" s="177" t="s">
        <v>231</v>
      </c>
      <c r="B2897" s="177" t="s">
        <v>1994</v>
      </c>
      <c r="C2897" s="177" t="s">
        <v>988</v>
      </c>
      <c r="D2897" s="177">
        <v>2</v>
      </c>
      <c r="E2897" s="177">
        <v>6</v>
      </c>
      <c r="F2897" s="177" t="s">
        <v>135</v>
      </c>
      <c r="G2897" s="177" t="s">
        <v>142</v>
      </c>
      <c r="H2897" s="177" t="s">
        <v>142</v>
      </c>
    </row>
    <row r="2898" spans="1:8" x14ac:dyDescent="0.2">
      <c r="A2898" s="177" t="s">
        <v>231</v>
      </c>
      <c r="B2898" s="177" t="s">
        <v>1994</v>
      </c>
      <c r="C2898" s="177" t="s">
        <v>2001</v>
      </c>
      <c r="D2898" s="177">
        <v>2</v>
      </c>
      <c r="E2898" s="177">
        <v>6</v>
      </c>
      <c r="F2898" s="177" t="s">
        <v>135</v>
      </c>
      <c r="G2898" s="177" t="s">
        <v>142</v>
      </c>
      <c r="H2898" s="177" t="s">
        <v>142</v>
      </c>
    </row>
    <row r="2899" spans="1:8" x14ac:dyDescent="0.2">
      <c r="A2899" s="177" t="s">
        <v>231</v>
      </c>
      <c r="B2899" s="177" t="s">
        <v>1994</v>
      </c>
      <c r="C2899" s="177" t="s">
        <v>260</v>
      </c>
      <c r="D2899" s="177">
        <v>2</v>
      </c>
      <c r="E2899" s="177">
        <v>6</v>
      </c>
      <c r="F2899" s="177" t="s">
        <v>135</v>
      </c>
      <c r="G2899" s="177" t="s">
        <v>142</v>
      </c>
      <c r="H2899" s="177" t="s">
        <v>142</v>
      </c>
    </row>
    <row r="2900" spans="1:8" x14ac:dyDescent="0.2">
      <c r="A2900" s="177" t="s">
        <v>231</v>
      </c>
      <c r="B2900" s="177" t="s">
        <v>1994</v>
      </c>
      <c r="C2900" s="177" t="s">
        <v>490</v>
      </c>
      <c r="D2900" s="177">
        <v>2</v>
      </c>
      <c r="E2900" s="177">
        <v>6</v>
      </c>
      <c r="F2900" s="177" t="s">
        <v>135</v>
      </c>
      <c r="G2900" s="177" t="s">
        <v>142</v>
      </c>
      <c r="H2900" s="177" t="s">
        <v>142</v>
      </c>
    </row>
    <row r="2901" spans="1:8" x14ac:dyDescent="0.2">
      <c r="A2901" s="177" t="s">
        <v>231</v>
      </c>
      <c r="B2901" s="177" t="s">
        <v>1994</v>
      </c>
      <c r="C2901" s="177" t="s">
        <v>2002</v>
      </c>
      <c r="D2901" s="177">
        <v>2</v>
      </c>
      <c r="E2901" s="177">
        <v>6</v>
      </c>
      <c r="F2901" s="177" t="s">
        <v>135</v>
      </c>
      <c r="G2901" s="177" t="s">
        <v>142</v>
      </c>
      <c r="H2901" s="177" t="s">
        <v>142</v>
      </c>
    </row>
    <row r="2902" spans="1:8" x14ac:dyDescent="0.2">
      <c r="A2902" s="177" t="s">
        <v>251</v>
      </c>
      <c r="B2902" s="177"/>
      <c r="C2902" s="177" t="s">
        <v>2003</v>
      </c>
      <c r="D2902" s="177" t="s">
        <v>142</v>
      </c>
      <c r="E2902" s="177">
        <v>1</v>
      </c>
      <c r="F2902" s="177" t="s">
        <v>135</v>
      </c>
      <c r="G2902" s="177" t="s">
        <v>141</v>
      </c>
      <c r="H2902" s="177" t="s">
        <v>137</v>
      </c>
    </row>
    <row r="2903" spans="1:8" x14ac:dyDescent="0.2">
      <c r="A2903" s="177" t="s">
        <v>233</v>
      </c>
      <c r="B2903" s="177" t="s">
        <v>2004</v>
      </c>
      <c r="C2903" s="177" t="s">
        <v>2005</v>
      </c>
      <c r="D2903" s="177">
        <v>3</v>
      </c>
      <c r="E2903" s="177">
        <v>4</v>
      </c>
      <c r="F2903" s="177" t="s">
        <v>135</v>
      </c>
      <c r="G2903" s="177" t="s">
        <v>142</v>
      </c>
      <c r="H2903" s="177" t="s">
        <v>142</v>
      </c>
    </row>
    <row r="2904" spans="1:8" x14ac:dyDescent="0.2">
      <c r="A2904" s="177" t="s">
        <v>233</v>
      </c>
      <c r="B2904" s="177" t="s">
        <v>2004</v>
      </c>
      <c r="C2904" s="177" t="s">
        <v>2006</v>
      </c>
      <c r="D2904" s="177">
        <v>2</v>
      </c>
      <c r="E2904" s="177">
        <v>4</v>
      </c>
      <c r="F2904" s="177" t="s">
        <v>135</v>
      </c>
      <c r="G2904" s="177" t="s">
        <v>142</v>
      </c>
      <c r="H2904" s="177" t="s">
        <v>142</v>
      </c>
    </row>
    <row r="2905" spans="1:8" x14ac:dyDescent="0.2">
      <c r="A2905" s="177" t="s">
        <v>233</v>
      </c>
      <c r="B2905" s="177" t="s">
        <v>2004</v>
      </c>
      <c r="C2905" s="177" t="s">
        <v>2007</v>
      </c>
      <c r="D2905" s="177">
        <v>3</v>
      </c>
      <c r="E2905" s="177">
        <v>4</v>
      </c>
      <c r="F2905" s="177" t="s">
        <v>135</v>
      </c>
      <c r="G2905" s="177" t="s">
        <v>142</v>
      </c>
      <c r="H2905" s="177" t="s">
        <v>142</v>
      </c>
    </row>
    <row r="2906" spans="1:8" x14ac:dyDescent="0.2">
      <c r="A2906" s="177" t="s">
        <v>233</v>
      </c>
      <c r="B2906" s="177" t="s">
        <v>2004</v>
      </c>
      <c r="C2906" s="177" t="s">
        <v>1421</v>
      </c>
      <c r="D2906" s="177">
        <v>1</v>
      </c>
      <c r="E2906" s="177">
        <v>4</v>
      </c>
      <c r="F2906" s="177" t="s">
        <v>135</v>
      </c>
      <c r="G2906" s="177" t="s">
        <v>142</v>
      </c>
      <c r="H2906" s="177" t="s">
        <v>142</v>
      </c>
    </row>
    <row r="2907" spans="1:8" x14ac:dyDescent="0.2">
      <c r="A2907" s="177" t="s">
        <v>233</v>
      </c>
      <c r="B2907" s="177" t="s">
        <v>2004</v>
      </c>
      <c r="C2907" s="177" t="s">
        <v>2008</v>
      </c>
      <c r="D2907" s="177">
        <v>1</v>
      </c>
      <c r="E2907" s="177">
        <v>4</v>
      </c>
      <c r="F2907" s="177" t="s">
        <v>135</v>
      </c>
      <c r="G2907" s="177" t="s">
        <v>142</v>
      </c>
      <c r="H2907" s="177" t="s">
        <v>142</v>
      </c>
    </row>
    <row r="2908" spans="1:8" x14ac:dyDescent="0.2">
      <c r="A2908" s="177" t="s">
        <v>233</v>
      </c>
      <c r="B2908" s="177" t="s">
        <v>2004</v>
      </c>
      <c r="C2908" s="177" t="s">
        <v>2009</v>
      </c>
      <c r="D2908" s="177">
        <v>2</v>
      </c>
      <c r="E2908" s="177">
        <v>4</v>
      </c>
      <c r="F2908" s="177" t="s">
        <v>135</v>
      </c>
      <c r="G2908" s="177" t="s">
        <v>142</v>
      </c>
      <c r="H2908" s="177" t="s">
        <v>142</v>
      </c>
    </row>
    <row r="2909" spans="1:8" x14ac:dyDescent="0.2">
      <c r="A2909" s="177" t="s">
        <v>233</v>
      </c>
      <c r="B2909" s="177" t="s">
        <v>2004</v>
      </c>
      <c r="C2909" s="177" t="s">
        <v>2010</v>
      </c>
      <c r="D2909" s="177">
        <v>1</v>
      </c>
      <c r="E2909" s="177">
        <v>4</v>
      </c>
      <c r="F2909" s="177" t="s">
        <v>135</v>
      </c>
      <c r="G2909" s="177" t="s">
        <v>142</v>
      </c>
      <c r="H2909" s="177" t="s">
        <v>142</v>
      </c>
    </row>
    <row r="2910" spans="1:8" x14ac:dyDescent="0.2">
      <c r="A2910" s="177" t="s">
        <v>233</v>
      </c>
      <c r="B2910" s="177" t="s">
        <v>2004</v>
      </c>
      <c r="C2910" s="177" t="s">
        <v>2011</v>
      </c>
      <c r="D2910" s="177">
        <v>2</v>
      </c>
      <c r="E2910" s="177">
        <v>4</v>
      </c>
      <c r="F2910" s="177" t="s">
        <v>135</v>
      </c>
      <c r="G2910" s="177" t="s">
        <v>142</v>
      </c>
      <c r="H2910" s="177" t="s">
        <v>142</v>
      </c>
    </row>
    <row r="2911" spans="1:8" x14ac:dyDescent="0.2">
      <c r="A2911" s="177" t="s">
        <v>233</v>
      </c>
      <c r="B2911" s="177" t="s">
        <v>2004</v>
      </c>
      <c r="C2911" s="177" t="s">
        <v>2012</v>
      </c>
      <c r="D2911" s="177">
        <v>1</v>
      </c>
      <c r="E2911" s="177">
        <v>4</v>
      </c>
      <c r="F2911" s="177" t="s">
        <v>135</v>
      </c>
      <c r="G2911" s="177" t="s">
        <v>142</v>
      </c>
      <c r="H2911" s="177" t="s">
        <v>142</v>
      </c>
    </row>
    <row r="2912" spans="1:8" x14ac:dyDescent="0.2">
      <c r="A2912" s="177" t="s">
        <v>233</v>
      </c>
      <c r="B2912" s="177" t="s">
        <v>2004</v>
      </c>
      <c r="C2912" s="177" t="s">
        <v>911</v>
      </c>
      <c r="D2912" s="177">
        <v>1</v>
      </c>
      <c r="E2912" s="177">
        <v>4</v>
      </c>
      <c r="F2912" s="177" t="s">
        <v>135</v>
      </c>
      <c r="G2912" s="177" t="s">
        <v>142</v>
      </c>
      <c r="H2912" s="177" t="s">
        <v>142</v>
      </c>
    </row>
    <row r="2913" spans="1:8" x14ac:dyDescent="0.2">
      <c r="A2913" s="177" t="s">
        <v>233</v>
      </c>
      <c r="B2913" s="177" t="s">
        <v>2004</v>
      </c>
      <c r="C2913" s="177" t="s">
        <v>1614</v>
      </c>
      <c r="D2913" s="177">
        <v>2</v>
      </c>
      <c r="E2913" s="177">
        <v>4</v>
      </c>
      <c r="F2913" s="177" t="s">
        <v>135</v>
      </c>
      <c r="G2913" s="177" t="s">
        <v>142</v>
      </c>
      <c r="H2913" s="177" t="s">
        <v>142</v>
      </c>
    </row>
    <row r="2914" spans="1:8" x14ac:dyDescent="0.2">
      <c r="A2914" s="177" t="s">
        <v>233</v>
      </c>
      <c r="B2914" s="177" t="s">
        <v>2004</v>
      </c>
      <c r="C2914" s="177" t="s">
        <v>2013</v>
      </c>
      <c r="D2914" s="177">
        <v>1</v>
      </c>
      <c r="E2914" s="177">
        <v>4</v>
      </c>
      <c r="F2914" s="177" t="s">
        <v>135</v>
      </c>
      <c r="G2914" s="177" t="s">
        <v>142</v>
      </c>
      <c r="H2914" s="177" t="s">
        <v>142</v>
      </c>
    </row>
    <row r="2915" spans="1:8" x14ac:dyDescent="0.2">
      <c r="A2915" s="177" t="s">
        <v>233</v>
      </c>
      <c r="B2915" s="177" t="s">
        <v>2004</v>
      </c>
      <c r="C2915" s="177" t="s">
        <v>2014</v>
      </c>
      <c r="D2915" s="177">
        <v>1</v>
      </c>
      <c r="E2915" s="177">
        <v>4</v>
      </c>
      <c r="F2915" s="177" t="s">
        <v>135</v>
      </c>
      <c r="G2915" s="177" t="s">
        <v>142</v>
      </c>
      <c r="H2915" s="177" t="s">
        <v>142</v>
      </c>
    </row>
    <row r="2916" spans="1:8" x14ac:dyDescent="0.2">
      <c r="A2916" s="177" t="s">
        <v>233</v>
      </c>
      <c r="B2916" s="177" t="s">
        <v>2004</v>
      </c>
      <c r="C2916" s="177" t="s">
        <v>2015</v>
      </c>
      <c r="D2916" s="177">
        <v>1</v>
      </c>
      <c r="E2916" s="177">
        <v>4</v>
      </c>
      <c r="F2916" s="177" t="s">
        <v>135</v>
      </c>
      <c r="G2916" s="177" t="s">
        <v>142</v>
      </c>
      <c r="H2916" s="177" t="s">
        <v>142</v>
      </c>
    </row>
    <row r="2917" spans="1:8" x14ac:dyDescent="0.2">
      <c r="A2917" s="177" t="s">
        <v>233</v>
      </c>
      <c r="B2917" s="177" t="s">
        <v>2004</v>
      </c>
      <c r="C2917" s="177" t="s">
        <v>1428</v>
      </c>
      <c r="D2917" s="177">
        <v>1</v>
      </c>
      <c r="E2917" s="177">
        <v>4</v>
      </c>
      <c r="F2917" s="177" t="s">
        <v>135</v>
      </c>
      <c r="G2917" s="177" t="s">
        <v>142</v>
      </c>
      <c r="H2917" s="177" t="s">
        <v>142</v>
      </c>
    </row>
    <row r="2918" spans="1:8" x14ac:dyDescent="0.2">
      <c r="A2918" s="177" t="s">
        <v>233</v>
      </c>
      <c r="B2918" s="177" t="s">
        <v>2004</v>
      </c>
      <c r="C2918" s="177" t="s">
        <v>801</v>
      </c>
      <c r="D2918" s="177">
        <v>2</v>
      </c>
      <c r="E2918" s="177">
        <v>4</v>
      </c>
      <c r="F2918" s="177" t="s">
        <v>135</v>
      </c>
      <c r="G2918" s="177" t="s">
        <v>142</v>
      </c>
      <c r="H2918" s="177" t="s">
        <v>142</v>
      </c>
    </row>
    <row r="2919" spans="1:8" x14ac:dyDescent="0.2">
      <c r="A2919" s="177" t="s">
        <v>233</v>
      </c>
      <c r="B2919" s="177" t="s">
        <v>2004</v>
      </c>
      <c r="C2919" s="177" t="s">
        <v>2016</v>
      </c>
      <c r="D2919" s="177">
        <v>1</v>
      </c>
      <c r="E2919" s="177">
        <v>4</v>
      </c>
      <c r="F2919" s="177" t="s">
        <v>135</v>
      </c>
      <c r="G2919" s="177" t="s">
        <v>142</v>
      </c>
      <c r="H2919" s="177" t="s">
        <v>142</v>
      </c>
    </row>
    <row r="2920" spans="1:8" x14ac:dyDescent="0.2">
      <c r="A2920" s="177" t="s">
        <v>233</v>
      </c>
      <c r="B2920" s="177" t="s">
        <v>2004</v>
      </c>
      <c r="C2920" s="177" t="s">
        <v>2017</v>
      </c>
      <c r="D2920" s="177">
        <v>1</v>
      </c>
      <c r="E2920" s="177">
        <v>4</v>
      </c>
      <c r="F2920" s="177" t="s">
        <v>135</v>
      </c>
      <c r="G2920" s="177" t="s">
        <v>142</v>
      </c>
      <c r="H2920" s="177" t="s">
        <v>142</v>
      </c>
    </row>
    <row r="2921" spans="1:8" x14ac:dyDescent="0.2">
      <c r="A2921" s="177" t="s">
        <v>233</v>
      </c>
      <c r="B2921" s="177" t="s">
        <v>2004</v>
      </c>
      <c r="C2921" s="177" t="s">
        <v>921</v>
      </c>
      <c r="D2921" s="177">
        <v>1</v>
      </c>
      <c r="E2921" s="177">
        <v>4</v>
      </c>
      <c r="F2921" s="177" t="s">
        <v>135</v>
      </c>
      <c r="G2921" s="177" t="s">
        <v>142</v>
      </c>
      <c r="H2921" s="177" t="s">
        <v>142</v>
      </c>
    </row>
    <row r="2922" spans="1:8" x14ac:dyDescent="0.2">
      <c r="A2922" s="177" t="s">
        <v>233</v>
      </c>
      <c r="B2922" s="177" t="s">
        <v>2004</v>
      </c>
      <c r="C2922" s="177" t="s">
        <v>1028</v>
      </c>
      <c r="D2922" s="177">
        <v>3</v>
      </c>
      <c r="E2922" s="177">
        <v>4</v>
      </c>
      <c r="F2922" s="177" t="s">
        <v>135</v>
      </c>
      <c r="G2922" s="177" t="s">
        <v>142</v>
      </c>
      <c r="H2922" s="177" t="s">
        <v>142</v>
      </c>
    </row>
    <row r="2923" spans="1:8" x14ac:dyDescent="0.2">
      <c r="A2923" s="177" t="s">
        <v>233</v>
      </c>
      <c r="B2923" s="177" t="s">
        <v>2004</v>
      </c>
      <c r="C2923" s="177" t="s">
        <v>317</v>
      </c>
      <c r="D2923" s="177">
        <v>2</v>
      </c>
      <c r="E2923" s="177">
        <v>4</v>
      </c>
      <c r="F2923" s="177" t="s">
        <v>135</v>
      </c>
      <c r="G2923" s="177" t="s">
        <v>142</v>
      </c>
      <c r="H2923" s="177" t="s">
        <v>142</v>
      </c>
    </row>
    <row r="2924" spans="1:8" x14ac:dyDescent="0.2">
      <c r="A2924" s="177" t="s">
        <v>233</v>
      </c>
      <c r="B2924" s="177" t="s">
        <v>2004</v>
      </c>
      <c r="C2924" s="177" t="s">
        <v>2018</v>
      </c>
      <c r="D2924" s="177">
        <v>3</v>
      </c>
      <c r="E2924" s="177">
        <v>4</v>
      </c>
      <c r="F2924" s="177" t="s">
        <v>135</v>
      </c>
      <c r="G2924" s="177" t="s">
        <v>142</v>
      </c>
      <c r="H2924" s="177" t="s">
        <v>142</v>
      </c>
    </row>
    <row r="2925" spans="1:8" x14ac:dyDescent="0.2">
      <c r="A2925" s="177" t="s">
        <v>233</v>
      </c>
      <c r="B2925" s="177" t="s">
        <v>2004</v>
      </c>
      <c r="C2925" s="177" t="s">
        <v>504</v>
      </c>
      <c r="D2925" s="177">
        <v>2</v>
      </c>
      <c r="E2925" s="177">
        <v>4</v>
      </c>
      <c r="F2925" s="177" t="s">
        <v>135</v>
      </c>
      <c r="G2925" s="177" t="s">
        <v>142</v>
      </c>
      <c r="H2925" s="177" t="s">
        <v>142</v>
      </c>
    </row>
    <row r="2926" spans="1:8" x14ac:dyDescent="0.2">
      <c r="A2926" s="177" t="s">
        <v>233</v>
      </c>
      <c r="B2926" s="177" t="s">
        <v>2004</v>
      </c>
      <c r="C2926" s="177" t="s">
        <v>2019</v>
      </c>
      <c r="D2926" s="177">
        <v>2</v>
      </c>
      <c r="E2926" s="177">
        <v>4</v>
      </c>
      <c r="F2926" s="177" t="s">
        <v>135</v>
      </c>
      <c r="G2926" s="177" t="s">
        <v>142</v>
      </c>
      <c r="H2926" s="177" t="s">
        <v>142</v>
      </c>
    </row>
    <row r="2927" spans="1:8" x14ac:dyDescent="0.2">
      <c r="A2927" s="177" t="s">
        <v>233</v>
      </c>
      <c r="B2927" s="177" t="s">
        <v>2004</v>
      </c>
      <c r="C2927" s="177" t="s">
        <v>2020</v>
      </c>
      <c r="D2927" s="177">
        <v>3</v>
      </c>
      <c r="E2927" s="177">
        <v>4</v>
      </c>
      <c r="F2927" s="177" t="s">
        <v>135</v>
      </c>
      <c r="G2927" s="177" t="s">
        <v>142</v>
      </c>
      <c r="H2927" s="177" t="s">
        <v>142</v>
      </c>
    </row>
    <row r="2928" spans="1:8" x14ac:dyDescent="0.2">
      <c r="A2928" s="177" t="s">
        <v>233</v>
      </c>
      <c r="B2928" s="177" t="s">
        <v>2004</v>
      </c>
      <c r="C2928" s="177" t="s">
        <v>1732</v>
      </c>
      <c r="D2928" s="177">
        <v>1</v>
      </c>
      <c r="E2928" s="177">
        <v>4</v>
      </c>
      <c r="F2928" s="177" t="s">
        <v>135</v>
      </c>
      <c r="G2928" s="177" t="s">
        <v>142</v>
      </c>
      <c r="H2928" s="177" t="s">
        <v>142</v>
      </c>
    </row>
    <row r="2929" spans="1:8" x14ac:dyDescent="0.2">
      <c r="A2929" s="177" t="s">
        <v>233</v>
      </c>
      <c r="B2929" s="177" t="s">
        <v>2004</v>
      </c>
      <c r="C2929" s="177" t="s">
        <v>164</v>
      </c>
      <c r="D2929" s="177">
        <v>1</v>
      </c>
      <c r="E2929" s="177">
        <v>4</v>
      </c>
      <c r="F2929" s="177" t="s">
        <v>135</v>
      </c>
      <c r="G2929" s="177" t="s">
        <v>142</v>
      </c>
      <c r="H2929" s="177" t="s">
        <v>142</v>
      </c>
    </row>
    <row r="2930" spans="1:8" x14ac:dyDescent="0.2">
      <c r="A2930" s="177" t="s">
        <v>233</v>
      </c>
      <c r="B2930" s="177" t="s">
        <v>2004</v>
      </c>
      <c r="C2930" s="177" t="s">
        <v>2021</v>
      </c>
      <c r="D2930" s="177">
        <v>3</v>
      </c>
      <c r="E2930" s="177">
        <v>4</v>
      </c>
      <c r="F2930" s="177" t="s">
        <v>135</v>
      </c>
      <c r="G2930" s="177" t="s">
        <v>142</v>
      </c>
      <c r="H2930" s="177" t="s">
        <v>142</v>
      </c>
    </row>
    <row r="2931" spans="1:8" x14ac:dyDescent="0.2">
      <c r="A2931" s="177" t="s">
        <v>233</v>
      </c>
      <c r="B2931" s="177" t="s">
        <v>2004</v>
      </c>
      <c r="C2931" s="177" t="s">
        <v>2022</v>
      </c>
      <c r="D2931" s="177">
        <v>1</v>
      </c>
      <c r="E2931" s="177">
        <v>4</v>
      </c>
      <c r="F2931" s="177" t="s">
        <v>135</v>
      </c>
      <c r="G2931" s="177" t="s">
        <v>142</v>
      </c>
      <c r="H2931" s="177" t="s">
        <v>142</v>
      </c>
    </row>
    <row r="2932" spans="1:8" x14ac:dyDescent="0.2">
      <c r="A2932" s="177" t="s">
        <v>233</v>
      </c>
      <c r="B2932" s="177" t="s">
        <v>2004</v>
      </c>
      <c r="C2932" s="177" t="s">
        <v>1562</v>
      </c>
      <c r="D2932" s="177">
        <v>1</v>
      </c>
      <c r="E2932" s="177">
        <v>4</v>
      </c>
      <c r="F2932" s="177" t="s">
        <v>135</v>
      </c>
      <c r="G2932" s="177" t="s">
        <v>142</v>
      </c>
      <c r="H2932" s="177" t="s">
        <v>142</v>
      </c>
    </row>
    <row r="2933" spans="1:8" x14ac:dyDescent="0.2">
      <c r="A2933" s="177" t="s">
        <v>233</v>
      </c>
      <c r="B2933" s="177" t="s">
        <v>2004</v>
      </c>
      <c r="C2933" s="177" t="s">
        <v>2023</v>
      </c>
      <c r="D2933" s="177">
        <v>2</v>
      </c>
      <c r="E2933" s="177">
        <v>4</v>
      </c>
      <c r="F2933" s="177" t="s">
        <v>135</v>
      </c>
      <c r="G2933" s="177" t="s">
        <v>142</v>
      </c>
      <c r="H2933" s="177" t="s">
        <v>142</v>
      </c>
    </row>
    <row r="2934" spans="1:8" x14ac:dyDescent="0.2">
      <c r="A2934" s="177" t="s">
        <v>233</v>
      </c>
      <c r="B2934" s="177" t="s">
        <v>2004</v>
      </c>
      <c r="C2934" s="177" t="s">
        <v>707</v>
      </c>
      <c r="D2934" s="177">
        <v>1</v>
      </c>
      <c r="E2934" s="177">
        <v>4</v>
      </c>
      <c r="F2934" s="177" t="s">
        <v>135</v>
      </c>
      <c r="G2934" s="177" t="s">
        <v>142</v>
      </c>
      <c r="H2934" s="177" t="s">
        <v>142</v>
      </c>
    </row>
    <row r="2935" spans="1:8" x14ac:dyDescent="0.2">
      <c r="A2935" s="177" t="s">
        <v>233</v>
      </c>
      <c r="B2935" s="177" t="s">
        <v>2004</v>
      </c>
      <c r="C2935" s="177" t="s">
        <v>2024</v>
      </c>
      <c r="D2935" s="177">
        <v>1</v>
      </c>
      <c r="E2935" s="177">
        <v>4</v>
      </c>
      <c r="F2935" s="177" t="s">
        <v>135</v>
      </c>
      <c r="G2935" s="177" t="s">
        <v>142</v>
      </c>
      <c r="H2935" s="177" t="s">
        <v>142</v>
      </c>
    </row>
    <row r="2936" spans="1:8" x14ac:dyDescent="0.2">
      <c r="A2936" s="177" t="s">
        <v>233</v>
      </c>
      <c r="B2936" s="177" t="s">
        <v>2004</v>
      </c>
      <c r="C2936" s="177" t="s">
        <v>2025</v>
      </c>
      <c r="D2936" s="177">
        <v>2</v>
      </c>
      <c r="E2936" s="177">
        <v>4</v>
      </c>
      <c r="F2936" s="177" t="s">
        <v>135</v>
      </c>
      <c r="G2936" s="177" t="s">
        <v>142</v>
      </c>
      <c r="H2936" s="177" t="s">
        <v>142</v>
      </c>
    </row>
    <row r="2937" spans="1:8" x14ac:dyDescent="0.2">
      <c r="A2937" s="177" t="s">
        <v>233</v>
      </c>
      <c r="B2937" s="177" t="s">
        <v>2004</v>
      </c>
      <c r="C2937" s="177" t="s">
        <v>2026</v>
      </c>
      <c r="D2937" s="177">
        <v>1</v>
      </c>
      <c r="E2937" s="177">
        <v>4</v>
      </c>
      <c r="F2937" s="177" t="s">
        <v>135</v>
      </c>
      <c r="G2937" s="177" t="s">
        <v>142</v>
      </c>
      <c r="H2937" s="177" t="s">
        <v>142</v>
      </c>
    </row>
    <row r="2938" spans="1:8" x14ac:dyDescent="0.2">
      <c r="A2938" s="177" t="s">
        <v>233</v>
      </c>
      <c r="B2938" s="177" t="s">
        <v>2004</v>
      </c>
      <c r="C2938" s="177" t="s">
        <v>1045</v>
      </c>
      <c r="D2938" s="177">
        <v>3</v>
      </c>
      <c r="E2938" s="177">
        <v>4</v>
      </c>
      <c r="F2938" s="177" t="s">
        <v>135</v>
      </c>
      <c r="G2938" s="177" t="s">
        <v>142</v>
      </c>
      <c r="H2938" s="177" t="s">
        <v>142</v>
      </c>
    </row>
    <row r="2939" spans="1:8" x14ac:dyDescent="0.2">
      <c r="A2939" s="177" t="s">
        <v>233</v>
      </c>
      <c r="B2939" s="177" t="s">
        <v>2004</v>
      </c>
      <c r="C2939" s="177" t="s">
        <v>2027</v>
      </c>
      <c r="D2939" s="177">
        <v>1</v>
      </c>
      <c r="E2939" s="177">
        <v>4</v>
      </c>
      <c r="F2939" s="177" t="s">
        <v>135</v>
      </c>
      <c r="G2939" s="177" t="s">
        <v>142</v>
      </c>
      <c r="H2939" s="177" t="s">
        <v>142</v>
      </c>
    </row>
    <row r="2940" spans="1:8" x14ac:dyDescent="0.2">
      <c r="A2940" s="177" t="s">
        <v>233</v>
      </c>
      <c r="B2940" s="177" t="s">
        <v>2004</v>
      </c>
      <c r="C2940" s="177" t="s">
        <v>2028</v>
      </c>
      <c r="D2940" s="177">
        <v>1</v>
      </c>
      <c r="E2940" s="177">
        <v>4</v>
      </c>
      <c r="F2940" s="177" t="s">
        <v>135</v>
      </c>
      <c r="G2940" s="177" t="s">
        <v>142</v>
      </c>
      <c r="H2940" s="177" t="s">
        <v>142</v>
      </c>
    </row>
    <row r="2941" spans="1:8" x14ac:dyDescent="0.2">
      <c r="A2941" s="177" t="s">
        <v>233</v>
      </c>
      <c r="B2941" s="177" t="s">
        <v>2004</v>
      </c>
      <c r="C2941" s="177" t="s">
        <v>2029</v>
      </c>
      <c r="D2941" s="177">
        <v>1</v>
      </c>
      <c r="E2941" s="177">
        <v>4</v>
      </c>
      <c r="F2941" s="177" t="s">
        <v>135</v>
      </c>
      <c r="G2941" s="177" t="s">
        <v>142</v>
      </c>
      <c r="H2941" s="177" t="s">
        <v>142</v>
      </c>
    </row>
    <row r="2942" spans="1:8" x14ac:dyDescent="0.2">
      <c r="A2942" s="177" t="s">
        <v>233</v>
      </c>
      <c r="B2942" s="177" t="s">
        <v>2004</v>
      </c>
      <c r="C2942" s="177" t="s">
        <v>2030</v>
      </c>
      <c r="D2942" s="177">
        <v>2</v>
      </c>
      <c r="E2942" s="177">
        <v>4</v>
      </c>
      <c r="F2942" s="177" t="s">
        <v>135</v>
      </c>
      <c r="G2942" s="177" t="s">
        <v>142</v>
      </c>
      <c r="H2942" s="177" t="s">
        <v>142</v>
      </c>
    </row>
    <row r="2943" spans="1:8" x14ac:dyDescent="0.2">
      <c r="A2943" s="177" t="s">
        <v>233</v>
      </c>
      <c r="B2943" s="177" t="s">
        <v>2004</v>
      </c>
      <c r="C2943" s="177" t="s">
        <v>590</v>
      </c>
      <c r="D2943" s="177">
        <v>2</v>
      </c>
      <c r="E2943" s="177">
        <v>4</v>
      </c>
      <c r="F2943" s="177" t="s">
        <v>135</v>
      </c>
      <c r="G2943" s="177" t="s">
        <v>142</v>
      </c>
      <c r="H2943" s="177" t="s">
        <v>142</v>
      </c>
    </row>
    <row r="2944" spans="1:8" x14ac:dyDescent="0.2">
      <c r="A2944" s="177" t="s">
        <v>233</v>
      </c>
      <c r="B2944" s="177" t="s">
        <v>2004</v>
      </c>
      <c r="C2944" s="177" t="s">
        <v>2031</v>
      </c>
      <c r="D2944" s="177">
        <v>1</v>
      </c>
      <c r="E2944" s="177">
        <v>4</v>
      </c>
      <c r="F2944" s="177" t="s">
        <v>135</v>
      </c>
      <c r="G2944" s="177" t="s">
        <v>142</v>
      </c>
      <c r="H2944" s="177" t="s">
        <v>142</v>
      </c>
    </row>
    <row r="2945" spans="1:8" x14ac:dyDescent="0.2">
      <c r="A2945" s="177" t="s">
        <v>233</v>
      </c>
      <c r="B2945" s="177" t="s">
        <v>2004</v>
      </c>
      <c r="C2945" s="177" t="s">
        <v>198</v>
      </c>
      <c r="D2945" s="177">
        <v>2</v>
      </c>
      <c r="E2945" s="177">
        <v>4</v>
      </c>
      <c r="F2945" s="177" t="s">
        <v>135</v>
      </c>
      <c r="G2945" s="177" t="s">
        <v>142</v>
      </c>
      <c r="H2945" s="177" t="s">
        <v>142</v>
      </c>
    </row>
    <row r="2946" spans="1:8" x14ac:dyDescent="0.2">
      <c r="A2946" s="177" t="s">
        <v>233</v>
      </c>
      <c r="B2946" s="177" t="s">
        <v>2004</v>
      </c>
      <c r="C2946" s="177" t="s">
        <v>2032</v>
      </c>
      <c r="D2946" s="177">
        <v>2</v>
      </c>
      <c r="E2946" s="177">
        <v>4</v>
      </c>
      <c r="F2946" s="177" t="s">
        <v>135</v>
      </c>
      <c r="G2946" s="177" t="s">
        <v>142</v>
      </c>
      <c r="H2946" s="177" t="s">
        <v>142</v>
      </c>
    </row>
    <row r="2947" spans="1:8" x14ac:dyDescent="0.2">
      <c r="A2947" s="177" t="s">
        <v>233</v>
      </c>
      <c r="B2947" s="177" t="s">
        <v>2004</v>
      </c>
      <c r="C2947" s="177" t="s">
        <v>1032</v>
      </c>
      <c r="D2947" s="177">
        <v>1</v>
      </c>
      <c r="E2947" s="177">
        <v>4</v>
      </c>
      <c r="F2947" s="177" t="s">
        <v>135</v>
      </c>
      <c r="G2947" s="177" t="s">
        <v>142</v>
      </c>
      <c r="H2947" s="177" t="s">
        <v>142</v>
      </c>
    </row>
    <row r="2948" spans="1:8" x14ac:dyDescent="0.2">
      <c r="A2948" s="177" t="s">
        <v>233</v>
      </c>
      <c r="B2948" s="177" t="s">
        <v>2004</v>
      </c>
      <c r="C2948" s="177" t="s">
        <v>2033</v>
      </c>
      <c r="D2948" s="177">
        <v>1</v>
      </c>
      <c r="E2948" s="177">
        <v>4</v>
      </c>
      <c r="F2948" s="177" t="s">
        <v>135</v>
      </c>
      <c r="G2948" s="177" t="s">
        <v>142</v>
      </c>
      <c r="H2948" s="177" t="s">
        <v>142</v>
      </c>
    </row>
    <row r="2949" spans="1:8" x14ac:dyDescent="0.2">
      <c r="A2949" s="177" t="s">
        <v>233</v>
      </c>
      <c r="B2949" s="177" t="s">
        <v>2004</v>
      </c>
      <c r="C2949" s="177" t="s">
        <v>2034</v>
      </c>
      <c r="D2949" s="177">
        <v>2</v>
      </c>
      <c r="E2949" s="177">
        <v>4</v>
      </c>
      <c r="F2949" s="177" t="s">
        <v>135</v>
      </c>
      <c r="G2949" s="177" t="s">
        <v>142</v>
      </c>
      <c r="H2949" s="177" t="s">
        <v>142</v>
      </c>
    </row>
    <row r="2950" spans="1:8" x14ac:dyDescent="0.2">
      <c r="A2950" s="177" t="s">
        <v>233</v>
      </c>
      <c r="B2950" s="177" t="s">
        <v>2004</v>
      </c>
      <c r="C2950" s="177" t="s">
        <v>1799</v>
      </c>
      <c r="D2950" s="177">
        <v>1</v>
      </c>
      <c r="E2950" s="177">
        <v>4</v>
      </c>
      <c r="F2950" s="177" t="s">
        <v>135</v>
      </c>
      <c r="G2950" s="177" t="s">
        <v>142</v>
      </c>
      <c r="H2950" s="177" t="s">
        <v>142</v>
      </c>
    </row>
    <row r="2951" spans="1:8" x14ac:dyDescent="0.2">
      <c r="A2951" s="177" t="s">
        <v>233</v>
      </c>
      <c r="B2951" s="177" t="s">
        <v>2004</v>
      </c>
      <c r="C2951" s="177" t="s">
        <v>1356</v>
      </c>
      <c r="D2951" s="177">
        <v>3</v>
      </c>
      <c r="E2951" s="177">
        <v>4</v>
      </c>
      <c r="F2951" s="177" t="s">
        <v>135</v>
      </c>
      <c r="G2951" s="177" t="s">
        <v>142</v>
      </c>
      <c r="H2951" s="177" t="s">
        <v>142</v>
      </c>
    </row>
    <row r="2952" spans="1:8" x14ac:dyDescent="0.2">
      <c r="A2952" s="177" t="s">
        <v>233</v>
      </c>
      <c r="B2952" s="177" t="s">
        <v>2004</v>
      </c>
      <c r="C2952" s="177" t="s">
        <v>2035</v>
      </c>
      <c r="D2952" s="177">
        <v>1</v>
      </c>
      <c r="E2952" s="177">
        <v>4</v>
      </c>
      <c r="F2952" s="177" t="s">
        <v>135</v>
      </c>
      <c r="G2952" s="177" t="s">
        <v>142</v>
      </c>
      <c r="H2952" s="177" t="s">
        <v>142</v>
      </c>
    </row>
    <row r="2953" spans="1:8" x14ac:dyDescent="0.2">
      <c r="A2953" s="177" t="s">
        <v>233</v>
      </c>
      <c r="B2953" s="177" t="s">
        <v>2004</v>
      </c>
      <c r="C2953" s="177" t="s">
        <v>931</v>
      </c>
      <c r="D2953" s="177">
        <v>2</v>
      </c>
      <c r="E2953" s="177">
        <v>4</v>
      </c>
      <c r="F2953" s="177" t="s">
        <v>135</v>
      </c>
      <c r="G2953" s="177" t="s">
        <v>142</v>
      </c>
      <c r="H2953" s="177" t="s">
        <v>142</v>
      </c>
    </row>
    <row r="2954" spans="1:8" x14ac:dyDescent="0.2">
      <c r="A2954" s="177" t="s">
        <v>233</v>
      </c>
      <c r="B2954" s="177" t="s">
        <v>2004</v>
      </c>
      <c r="C2954" s="177" t="s">
        <v>202</v>
      </c>
      <c r="D2954" s="177">
        <v>2</v>
      </c>
      <c r="E2954" s="177">
        <v>4</v>
      </c>
      <c r="F2954" s="177" t="s">
        <v>135</v>
      </c>
      <c r="G2954" s="177" t="s">
        <v>142</v>
      </c>
      <c r="H2954" s="177" t="s">
        <v>142</v>
      </c>
    </row>
    <row r="2955" spans="1:8" x14ac:dyDescent="0.2">
      <c r="A2955" s="177" t="s">
        <v>233</v>
      </c>
      <c r="B2955" s="177" t="s">
        <v>2004</v>
      </c>
      <c r="C2955" s="177" t="s">
        <v>2036</v>
      </c>
      <c r="D2955" s="177">
        <v>3</v>
      </c>
      <c r="E2955" s="177">
        <v>4</v>
      </c>
      <c r="F2955" s="177" t="s">
        <v>135</v>
      </c>
      <c r="G2955" s="177" t="s">
        <v>142</v>
      </c>
      <c r="H2955" s="177" t="s">
        <v>142</v>
      </c>
    </row>
    <row r="2956" spans="1:8" x14ac:dyDescent="0.2">
      <c r="A2956" s="177" t="s">
        <v>233</v>
      </c>
      <c r="B2956" s="177" t="s">
        <v>2004</v>
      </c>
      <c r="C2956" s="177" t="s">
        <v>1448</v>
      </c>
      <c r="D2956" s="177">
        <v>2</v>
      </c>
      <c r="E2956" s="177">
        <v>4</v>
      </c>
      <c r="F2956" s="177" t="s">
        <v>135</v>
      </c>
      <c r="G2956" s="177" t="s">
        <v>142</v>
      </c>
      <c r="H2956" s="177" t="s">
        <v>142</v>
      </c>
    </row>
    <row r="2957" spans="1:8" x14ac:dyDescent="0.2">
      <c r="A2957" s="177" t="s">
        <v>233</v>
      </c>
      <c r="B2957" s="177" t="s">
        <v>2004</v>
      </c>
      <c r="C2957" s="177" t="s">
        <v>2037</v>
      </c>
      <c r="D2957" s="177">
        <v>3</v>
      </c>
      <c r="E2957" s="177">
        <v>4</v>
      </c>
      <c r="F2957" s="177" t="s">
        <v>135</v>
      </c>
      <c r="G2957" s="177" t="s">
        <v>142</v>
      </c>
      <c r="H2957" s="177" t="s">
        <v>142</v>
      </c>
    </row>
    <row r="2958" spans="1:8" x14ac:dyDescent="0.2">
      <c r="A2958" s="177" t="s">
        <v>233</v>
      </c>
      <c r="B2958" s="177" t="s">
        <v>2004</v>
      </c>
      <c r="C2958" s="177" t="s">
        <v>2038</v>
      </c>
      <c r="D2958" s="177">
        <v>3</v>
      </c>
      <c r="E2958" s="177">
        <v>4</v>
      </c>
      <c r="F2958" s="177" t="s">
        <v>135</v>
      </c>
      <c r="G2958" s="177" t="s">
        <v>142</v>
      </c>
      <c r="H2958" s="177" t="s">
        <v>142</v>
      </c>
    </row>
    <row r="2959" spans="1:8" x14ac:dyDescent="0.2">
      <c r="A2959" s="177" t="s">
        <v>233</v>
      </c>
      <c r="B2959" s="177" t="s">
        <v>2004</v>
      </c>
      <c r="C2959" s="177" t="s">
        <v>2039</v>
      </c>
      <c r="D2959" s="177">
        <v>1</v>
      </c>
      <c r="E2959" s="177">
        <v>4</v>
      </c>
      <c r="F2959" s="177" t="s">
        <v>135</v>
      </c>
      <c r="G2959" s="177" t="s">
        <v>142</v>
      </c>
      <c r="H2959" s="177" t="s">
        <v>142</v>
      </c>
    </row>
    <row r="2960" spans="1:8" x14ac:dyDescent="0.2">
      <c r="A2960" s="177" t="s">
        <v>233</v>
      </c>
      <c r="B2960" s="177" t="s">
        <v>2004</v>
      </c>
      <c r="C2960" s="177" t="s">
        <v>2040</v>
      </c>
      <c r="D2960" s="177">
        <v>3</v>
      </c>
      <c r="E2960" s="177">
        <v>4</v>
      </c>
      <c r="F2960" s="177" t="s">
        <v>135</v>
      </c>
      <c r="G2960" s="177" t="s">
        <v>142</v>
      </c>
      <c r="H2960" s="177" t="s">
        <v>142</v>
      </c>
    </row>
    <row r="2961" spans="1:8" x14ac:dyDescent="0.2">
      <c r="A2961" s="177" t="s">
        <v>233</v>
      </c>
      <c r="B2961" s="177" t="s">
        <v>2004</v>
      </c>
      <c r="C2961" s="177" t="s">
        <v>206</v>
      </c>
      <c r="D2961" s="177">
        <v>1</v>
      </c>
      <c r="E2961" s="177">
        <v>4</v>
      </c>
      <c r="F2961" s="177" t="s">
        <v>135</v>
      </c>
      <c r="G2961" s="177" t="s">
        <v>142</v>
      </c>
      <c r="H2961" s="177" t="s">
        <v>142</v>
      </c>
    </row>
    <row r="2962" spans="1:8" x14ac:dyDescent="0.2">
      <c r="A2962" s="177" t="s">
        <v>233</v>
      </c>
      <c r="B2962" s="177" t="s">
        <v>2004</v>
      </c>
      <c r="C2962" s="177" t="s">
        <v>1532</v>
      </c>
      <c r="D2962" s="177">
        <v>1</v>
      </c>
      <c r="E2962" s="177">
        <v>4</v>
      </c>
      <c r="F2962" s="177" t="s">
        <v>135</v>
      </c>
      <c r="G2962" s="177" t="s">
        <v>142</v>
      </c>
      <c r="H2962" s="177" t="s">
        <v>142</v>
      </c>
    </row>
    <row r="2963" spans="1:8" x14ac:dyDescent="0.2">
      <c r="A2963" s="177" t="s">
        <v>233</v>
      </c>
      <c r="B2963" s="177" t="s">
        <v>2004</v>
      </c>
      <c r="C2963" s="177" t="s">
        <v>2041</v>
      </c>
      <c r="D2963" s="177">
        <v>3</v>
      </c>
      <c r="E2963" s="177">
        <v>4</v>
      </c>
      <c r="F2963" s="177" t="s">
        <v>135</v>
      </c>
      <c r="G2963" s="177" t="s">
        <v>142</v>
      </c>
      <c r="H2963" s="177" t="s">
        <v>142</v>
      </c>
    </row>
    <row r="2964" spans="1:8" x14ac:dyDescent="0.2">
      <c r="A2964" s="177" t="s">
        <v>233</v>
      </c>
      <c r="B2964" s="177" t="s">
        <v>2004</v>
      </c>
      <c r="C2964" s="177" t="s">
        <v>2042</v>
      </c>
      <c r="D2964" s="177">
        <v>3</v>
      </c>
      <c r="E2964" s="177">
        <v>4</v>
      </c>
      <c r="F2964" s="177" t="s">
        <v>135</v>
      </c>
      <c r="G2964" s="177" t="s">
        <v>142</v>
      </c>
      <c r="H2964" s="177" t="s">
        <v>142</v>
      </c>
    </row>
    <row r="2965" spans="1:8" x14ac:dyDescent="0.2">
      <c r="A2965" s="177" t="s">
        <v>233</v>
      </c>
      <c r="B2965" s="177" t="s">
        <v>2004</v>
      </c>
      <c r="C2965" s="177" t="s">
        <v>2043</v>
      </c>
      <c r="D2965" s="177">
        <v>3</v>
      </c>
      <c r="E2965" s="177">
        <v>4</v>
      </c>
      <c r="F2965" s="177" t="s">
        <v>135</v>
      </c>
      <c r="G2965" s="177" t="s">
        <v>142</v>
      </c>
      <c r="H2965" s="177" t="s">
        <v>142</v>
      </c>
    </row>
    <row r="2966" spans="1:8" x14ac:dyDescent="0.2">
      <c r="A2966" s="177" t="s">
        <v>233</v>
      </c>
      <c r="B2966" s="177" t="s">
        <v>2004</v>
      </c>
      <c r="C2966" s="177" t="s">
        <v>2044</v>
      </c>
      <c r="D2966" s="177">
        <v>3</v>
      </c>
      <c r="E2966" s="177">
        <v>4</v>
      </c>
      <c r="F2966" s="177" t="s">
        <v>135</v>
      </c>
      <c r="G2966" s="177" t="s">
        <v>142</v>
      </c>
      <c r="H2966" s="177" t="s">
        <v>142</v>
      </c>
    </row>
    <row r="2967" spans="1:8" x14ac:dyDescent="0.2">
      <c r="A2967" s="177" t="s">
        <v>233</v>
      </c>
      <c r="B2967" s="177" t="s">
        <v>2004</v>
      </c>
      <c r="C2967" s="177" t="s">
        <v>2045</v>
      </c>
      <c r="D2967" s="177">
        <v>3</v>
      </c>
      <c r="E2967" s="177">
        <v>4</v>
      </c>
      <c r="F2967" s="177" t="s">
        <v>135</v>
      </c>
      <c r="G2967" s="177" t="s">
        <v>142</v>
      </c>
      <c r="H2967" s="177" t="s">
        <v>142</v>
      </c>
    </row>
    <row r="2968" spans="1:8" x14ac:dyDescent="0.2">
      <c r="A2968" s="177" t="s">
        <v>233</v>
      </c>
      <c r="B2968" s="177" t="s">
        <v>2004</v>
      </c>
      <c r="C2968" s="177" t="s">
        <v>2046</v>
      </c>
      <c r="D2968" s="177">
        <v>3</v>
      </c>
      <c r="E2968" s="177">
        <v>4</v>
      </c>
      <c r="F2968" s="177" t="s">
        <v>135</v>
      </c>
      <c r="G2968" s="177" t="s">
        <v>142</v>
      </c>
      <c r="H2968" s="177" t="s">
        <v>142</v>
      </c>
    </row>
    <row r="2969" spans="1:8" x14ac:dyDescent="0.2">
      <c r="A2969" s="177" t="s">
        <v>233</v>
      </c>
      <c r="B2969" s="177" t="s">
        <v>2004</v>
      </c>
      <c r="C2969" s="177" t="s">
        <v>1316</v>
      </c>
      <c r="D2969" s="177">
        <v>3</v>
      </c>
      <c r="E2969" s="177">
        <v>4</v>
      </c>
      <c r="F2969" s="177" t="s">
        <v>135</v>
      </c>
      <c r="G2969" s="177" t="s">
        <v>142</v>
      </c>
      <c r="H2969" s="177" t="s">
        <v>142</v>
      </c>
    </row>
    <row r="2970" spans="1:8" x14ac:dyDescent="0.2">
      <c r="A2970" s="177" t="s">
        <v>233</v>
      </c>
      <c r="B2970" s="177" t="s">
        <v>2004</v>
      </c>
      <c r="C2970" s="177" t="s">
        <v>220</v>
      </c>
      <c r="D2970" s="177">
        <v>1</v>
      </c>
      <c r="E2970" s="177">
        <v>4</v>
      </c>
      <c r="F2970" s="177" t="s">
        <v>135</v>
      </c>
      <c r="G2970" s="177" t="s">
        <v>142</v>
      </c>
      <c r="H2970" s="177" t="s">
        <v>142</v>
      </c>
    </row>
    <row r="2971" spans="1:8" x14ac:dyDescent="0.2">
      <c r="A2971" s="177" t="s">
        <v>233</v>
      </c>
      <c r="B2971" s="177" t="s">
        <v>2004</v>
      </c>
      <c r="C2971" s="177" t="s">
        <v>2047</v>
      </c>
      <c r="D2971" s="177">
        <v>1</v>
      </c>
      <c r="E2971" s="177">
        <v>4</v>
      </c>
      <c r="F2971" s="177" t="s">
        <v>135</v>
      </c>
      <c r="G2971" s="177" t="s">
        <v>142</v>
      </c>
      <c r="H2971" s="177" t="s">
        <v>142</v>
      </c>
    </row>
    <row r="2972" spans="1:8" x14ac:dyDescent="0.2">
      <c r="A2972" s="177" t="s">
        <v>233</v>
      </c>
      <c r="B2972" s="177" t="s">
        <v>2004</v>
      </c>
      <c r="C2972" s="177" t="s">
        <v>2048</v>
      </c>
      <c r="D2972" s="177">
        <v>2</v>
      </c>
      <c r="E2972" s="177">
        <v>4</v>
      </c>
      <c r="F2972" s="177" t="s">
        <v>135</v>
      </c>
      <c r="G2972" s="177" t="s">
        <v>142</v>
      </c>
      <c r="H2972" s="177" t="s">
        <v>142</v>
      </c>
    </row>
    <row r="2973" spans="1:8" x14ac:dyDescent="0.2">
      <c r="A2973" s="177" t="s">
        <v>233</v>
      </c>
      <c r="B2973" s="177" t="s">
        <v>2004</v>
      </c>
      <c r="C2973" s="177" t="s">
        <v>817</v>
      </c>
      <c r="D2973" s="177">
        <v>1</v>
      </c>
      <c r="E2973" s="177">
        <v>4</v>
      </c>
      <c r="F2973" s="177" t="s">
        <v>135</v>
      </c>
      <c r="G2973" s="177" t="s">
        <v>142</v>
      </c>
      <c r="H2973" s="177" t="s">
        <v>142</v>
      </c>
    </row>
    <row r="2974" spans="1:8" x14ac:dyDescent="0.2">
      <c r="A2974" s="177" t="s">
        <v>233</v>
      </c>
      <c r="B2974" s="177" t="s">
        <v>2004</v>
      </c>
      <c r="C2974" s="177" t="s">
        <v>2049</v>
      </c>
      <c r="D2974" s="177">
        <v>2</v>
      </c>
      <c r="E2974" s="177">
        <v>4</v>
      </c>
      <c r="F2974" s="177" t="s">
        <v>135</v>
      </c>
      <c r="G2974" s="177" t="s">
        <v>142</v>
      </c>
      <c r="H2974" s="177" t="s">
        <v>142</v>
      </c>
    </row>
    <row r="2975" spans="1:8" x14ac:dyDescent="0.2">
      <c r="A2975" s="177" t="s">
        <v>233</v>
      </c>
      <c r="B2975" s="177" t="s">
        <v>2004</v>
      </c>
      <c r="C2975" s="177" t="s">
        <v>2050</v>
      </c>
      <c r="D2975" s="177">
        <v>2</v>
      </c>
      <c r="E2975" s="177">
        <v>4</v>
      </c>
      <c r="F2975" s="177" t="s">
        <v>135</v>
      </c>
      <c r="G2975" s="177" t="s">
        <v>142</v>
      </c>
      <c r="H2975" s="177" t="s">
        <v>142</v>
      </c>
    </row>
    <row r="2976" spans="1:8" x14ac:dyDescent="0.2">
      <c r="A2976" s="177" t="s">
        <v>233</v>
      </c>
      <c r="B2976" s="177" t="s">
        <v>2004</v>
      </c>
      <c r="C2976" s="177" t="s">
        <v>228</v>
      </c>
      <c r="D2976" s="177">
        <v>2</v>
      </c>
      <c r="E2976" s="177">
        <v>4</v>
      </c>
      <c r="F2976" s="177" t="s">
        <v>135</v>
      </c>
      <c r="G2976" s="177" t="s">
        <v>142</v>
      </c>
      <c r="H2976" s="177" t="s">
        <v>142</v>
      </c>
    </row>
    <row r="2977" spans="1:8" x14ac:dyDescent="0.2">
      <c r="A2977" s="177" t="s">
        <v>233</v>
      </c>
      <c r="B2977" s="177" t="s">
        <v>2004</v>
      </c>
      <c r="C2977" s="177" t="s">
        <v>2051</v>
      </c>
      <c r="D2977" s="177">
        <v>2</v>
      </c>
      <c r="E2977" s="177">
        <v>4</v>
      </c>
      <c r="F2977" s="177" t="s">
        <v>135</v>
      </c>
      <c r="G2977" s="177" t="s">
        <v>142</v>
      </c>
      <c r="H2977" s="177" t="s">
        <v>142</v>
      </c>
    </row>
    <row r="2978" spans="1:8" x14ac:dyDescent="0.2">
      <c r="A2978" s="177" t="s">
        <v>233</v>
      </c>
      <c r="B2978" s="177" t="s">
        <v>2004</v>
      </c>
      <c r="C2978" s="177" t="s">
        <v>2052</v>
      </c>
      <c r="D2978" s="177">
        <v>2</v>
      </c>
      <c r="E2978" s="177">
        <v>4</v>
      </c>
      <c r="F2978" s="177" t="s">
        <v>135</v>
      </c>
      <c r="G2978" s="177" t="s">
        <v>142</v>
      </c>
      <c r="H2978" s="177" t="s">
        <v>142</v>
      </c>
    </row>
    <row r="2979" spans="1:8" x14ac:dyDescent="0.2">
      <c r="A2979" s="177" t="s">
        <v>233</v>
      </c>
      <c r="B2979" s="177" t="s">
        <v>2004</v>
      </c>
      <c r="C2979" s="177" t="s">
        <v>2053</v>
      </c>
      <c r="D2979" s="177">
        <v>1</v>
      </c>
      <c r="E2979" s="177">
        <v>4</v>
      </c>
      <c r="F2979" s="177" t="s">
        <v>135</v>
      </c>
      <c r="G2979" s="177" t="s">
        <v>142</v>
      </c>
      <c r="H2979" s="177" t="s">
        <v>142</v>
      </c>
    </row>
    <row r="2980" spans="1:8" x14ac:dyDescent="0.2">
      <c r="A2980" s="177" t="s">
        <v>233</v>
      </c>
      <c r="B2980" s="177" t="s">
        <v>2004</v>
      </c>
      <c r="C2980" s="177" t="s">
        <v>2054</v>
      </c>
      <c r="D2980" s="177">
        <v>3</v>
      </c>
      <c r="E2980" s="177">
        <v>4</v>
      </c>
      <c r="F2980" s="177" t="s">
        <v>135</v>
      </c>
      <c r="G2980" s="177" t="s">
        <v>142</v>
      </c>
      <c r="H2980" s="177" t="s">
        <v>142</v>
      </c>
    </row>
    <row r="2981" spans="1:8" x14ac:dyDescent="0.2">
      <c r="A2981" s="177" t="s">
        <v>233</v>
      </c>
      <c r="B2981" s="177" t="s">
        <v>2004</v>
      </c>
      <c r="C2981" s="177" t="s">
        <v>1458</v>
      </c>
      <c r="D2981" s="177">
        <v>2</v>
      </c>
      <c r="E2981" s="177">
        <v>4</v>
      </c>
      <c r="F2981" s="177" t="s">
        <v>135</v>
      </c>
      <c r="G2981" s="177" t="s">
        <v>142</v>
      </c>
      <c r="H2981" s="177" t="s">
        <v>142</v>
      </c>
    </row>
    <row r="2982" spans="1:8" x14ac:dyDescent="0.2">
      <c r="A2982" s="177" t="s">
        <v>233</v>
      </c>
      <c r="B2982" s="177" t="s">
        <v>2004</v>
      </c>
      <c r="C2982" s="177" t="s">
        <v>486</v>
      </c>
      <c r="D2982" s="177">
        <v>3</v>
      </c>
      <c r="E2982" s="177">
        <v>4</v>
      </c>
      <c r="F2982" s="177" t="s">
        <v>135</v>
      </c>
      <c r="G2982" s="177" t="s">
        <v>142</v>
      </c>
      <c r="H2982" s="177" t="s">
        <v>142</v>
      </c>
    </row>
    <row r="2983" spans="1:8" x14ac:dyDescent="0.2">
      <c r="A2983" s="177" t="s">
        <v>233</v>
      </c>
      <c r="B2983" s="177" t="s">
        <v>2004</v>
      </c>
      <c r="C2983" s="177" t="s">
        <v>240</v>
      </c>
      <c r="D2983" s="177">
        <v>1</v>
      </c>
      <c r="E2983" s="177">
        <v>4</v>
      </c>
      <c r="F2983" s="177" t="s">
        <v>135</v>
      </c>
      <c r="G2983" s="177" t="s">
        <v>142</v>
      </c>
      <c r="H2983" s="177" t="s">
        <v>142</v>
      </c>
    </row>
    <row r="2984" spans="1:8" x14ac:dyDescent="0.2">
      <c r="A2984" s="177" t="s">
        <v>233</v>
      </c>
      <c r="B2984" s="177" t="s">
        <v>2004</v>
      </c>
      <c r="C2984" s="177" t="s">
        <v>950</v>
      </c>
      <c r="D2984" s="177">
        <v>2</v>
      </c>
      <c r="E2984" s="177">
        <v>4</v>
      </c>
      <c r="F2984" s="177" t="s">
        <v>135</v>
      </c>
      <c r="G2984" s="177" t="s">
        <v>142</v>
      </c>
      <c r="H2984" s="177" t="s">
        <v>142</v>
      </c>
    </row>
    <row r="2985" spans="1:8" x14ac:dyDescent="0.2">
      <c r="A2985" s="177" t="s">
        <v>233</v>
      </c>
      <c r="B2985" s="177" t="s">
        <v>2004</v>
      </c>
      <c r="C2985" s="177" t="s">
        <v>2055</v>
      </c>
      <c r="D2985" s="177">
        <v>3</v>
      </c>
      <c r="E2985" s="177">
        <v>4</v>
      </c>
      <c r="F2985" s="177" t="s">
        <v>135</v>
      </c>
      <c r="G2985" s="177" t="s">
        <v>142</v>
      </c>
      <c r="H2985" s="177" t="s">
        <v>142</v>
      </c>
    </row>
    <row r="2986" spans="1:8" x14ac:dyDescent="0.2">
      <c r="A2986" s="177" t="s">
        <v>233</v>
      </c>
      <c r="B2986" s="177" t="s">
        <v>2004</v>
      </c>
      <c r="C2986" s="177" t="s">
        <v>2056</v>
      </c>
      <c r="D2986" s="177">
        <v>3</v>
      </c>
      <c r="E2986" s="177">
        <v>4</v>
      </c>
      <c r="F2986" s="177" t="s">
        <v>135</v>
      </c>
      <c r="G2986" s="177" t="s">
        <v>142</v>
      </c>
      <c r="H2986" s="177" t="s">
        <v>142</v>
      </c>
    </row>
    <row r="2987" spans="1:8" x14ac:dyDescent="0.2">
      <c r="A2987" s="177" t="s">
        <v>233</v>
      </c>
      <c r="B2987" s="177" t="s">
        <v>2004</v>
      </c>
      <c r="C2987" s="177" t="s">
        <v>2057</v>
      </c>
      <c r="D2987" s="177">
        <v>3</v>
      </c>
      <c r="E2987" s="177">
        <v>4</v>
      </c>
      <c r="F2987" s="177" t="s">
        <v>135</v>
      </c>
      <c r="G2987" s="177" t="s">
        <v>142</v>
      </c>
      <c r="H2987" s="177" t="s">
        <v>142</v>
      </c>
    </row>
    <row r="2988" spans="1:8" x14ac:dyDescent="0.2">
      <c r="A2988" s="177" t="s">
        <v>233</v>
      </c>
      <c r="B2988" s="177" t="s">
        <v>2004</v>
      </c>
      <c r="C2988" s="177" t="s">
        <v>1462</v>
      </c>
      <c r="D2988" s="177">
        <v>3</v>
      </c>
      <c r="E2988" s="177">
        <v>4</v>
      </c>
      <c r="F2988" s="177" t="s">
        <v>135</v>
      </c>
      <c r="G2988" s="177" t="s">
        <v>142</v>
      </c>
      <c r="H2988" s="177" t="s">
        <v>142</v>
      </c>
    </row>
    <row r="2989" spans="1:8" x14ac:dyDescent="0.2">
      <c r="A2989" s="177" t="s">
        <v>233</v>
      </c>
      <c r="B2989" s="177" t="s">
        <v>2004</v>
      </c>
      <c r="C2989" s="177" t="s">
        <v>1636</v>
      </c>
      <c r="D2989" s="177">
        <v>3</v>
      </c>
      <c r="E2989" s="177">
        <v>4</v>
      </c>
      <c r="F2989" s="177" t="s">
        <v>135</v>
      </c>
      <c r="G2989" s="177" t="s">
        <v>142</v>
      </c>
      <c r="H2989" s="177" t="s">
        <v>142</v>
      </c>
    </row>
    <row r="2990" spans="1:8" x14ac:dyDescent="0.2">
      <c r="A2990" s="177" t="s">
        <v>233</v>
      </c>
      <c r="B2990" s="177" t="s">
        <v>2004</v>
      </c>
      <c r="C2990" s="177" t="s">
        <v>2058</v>
      </c>
      <c r="D2990" s="177">
        <v>2</v>
      </c>
      <c r="E2990" s="177">
        <v>4</v>
      </c>
      <c r="F2990" s="177" t="s">
        <v>135</v>
      </c>
      <c r="G2990" s="177" t="s">
        <v>142</v>
      </c>
      <c r="H2990" s="177" t="s">
        <v>142</v>
      </c>
    </row>
    <row r="2991" spans="1:8" x14ac:dyDescent="0.2">
      <c r="A2991" s="177" t="s">
        <v>233</v>
      </c>
      <c r="B2991" s="177" t="s">
        <v>2004</v>
      </c>
      <c r="C2991" s="177" t="s">
        <v>2059</v>
      </c>
      <c r="D2991" s="177">
        <v>1</v>
      </c>
      <c r="E2991" s="177">
        <v>4</v>
      </c>
      <c r="F2991" s="177" t="s">
        <v>135</v>
      </c>
      <c r="G2991" s="177" t="s">
        <v>142</v>
      </c>
      <c r="H2991" s="177" t="s">
        <v>142</v>
      </c>
    </row>
    <row r="2992" spans="1:8" x14ac:dyDescent="0.2">
      <c r="A2992" s="177" t="s">
        <v>233</v>
      </c>
      <c r="B2992" s="177" t="s">
        <v>2004</v>
      </c>
      <c r="C2992" s="177" t="s">
        <v>398</v>
      </c>
      <c r="D2992" s="177">
        <v>1</v>
      </c>
      <c r="E2992" s="177">
        <v>4</v>
      </c>
      <c r="F2992" s="177" t="s">
        <v>135</v>
      </c>
      <c r="G2992" s="177" t="s">
        <v>142</v>
      </c>
      <c r="H2992" s="177" t="s">
        <v>142</v>
      </c>
    </row>
    <row r="2993" spans="1:8" x14ac:dyDescent="0.2">
      <c r="A2993" s="177" t="s">
        <v>233</v>
      </c>
      <c r="B2993" s="177" t="s">
        <v>2004</v>
      </c>
      <c r="C2993" s="177" t="s">
        <v>825</v>
      </c>
      <c r="D2993" s="177">
        <v>1</v>
      </c>
      <c r="E2993" s="177">
        <v>4</v>
      </c>
      <c r="F2993" s="177" t="s">
        <v>135</v>
      </c>
      <c r="G2993" s="177" t="s">
        <v>142</v>
      </c>
      <c r="H2993" s="177" t="s">
        <v>142</v>
      </c>
    </row>
    <row r="2994" spans="1:8" x14ac:dyDescent="0.2">
      <c r="A2994" s="177" t="s">
        <v>233</v>
      </c>
      <c r="B2994" s="177" t="s">
        <v>2004</v>
      </c>
      <c r="C2994" s="177" t="s">
        <v>2060</v>
      </c>
      <c r="D2994" s="177">
        <v>1</v>
      </c>
      <c r="E2994" s="177">
        <v>4</v>
      </c>
      <c r="F2994" s="177" t="s">
        <v>135</v>
      </c>
      <c r="G2994" s="177" t="s">
        <v>142</v>
      </c>
      <c r="H2994" s="177" t="s">
        <v>142</v>
      </c>
    </row>
    <row r="2995" spans="1:8" x14ac:dyDescent="0.2">
      <c r="A2995" s="177" t="s">
        <v>233</v>
      </c>
      <c r="B2995" s="177" t="s">
        <v>2004</v>
      </c>
      <c r="C2995" s="177" t="s">
        <v>2061</v>
      </c>
      <c r="D2995" s="177">
        <v>3</v>
      </c>
      <c r="E2995" s="177">
        <v>4</v>
      </c>
      <c r="F2995" s="177" t="s">
        <v>135</v>
      </c>
      <c r="G2995" s="177" t="s">
        <v>142</v>
      </c>
      <c r="H2995" s="177" t="s">
        <v>142</v>
      </c>
    </row>
    <row r="2996" spans="1:8" x14ac:dyDescent="0.2">
      <c r="A2996" s="177" t="s">
        <v>233</v>
      </c>
      <c r="B2996" s="177" t="s">
        <v>2004</v>
      </c>
      <c r="C2996" s="177" t="s">
        <v>2062</v>
      </c>
      <c r="D2996" s="177">
        <v>1</v>
      </c>
      <c r="E2996" s="177">
        <v>4</v>
      </c>
      <c r="F2996" s="177" t="s">
        <v>135</v>
      </c>
      <c r="G2996" s="177" t="s">
        <v>142</v>
      </c>
      <c r="H2996" s="177" t="s">
        <v>142</v>
      </c>
    </row>
    <row r="2997" spans="1:8" x14ac:dyDescent="0.2">
      <c r="A2997" s="177" t="s">
        <v>233</v>
      </c>
      <c r="B2997" s="177" t="s">
        <v>2004</v>
      </c>
      <c r="C2997" s="177" t="s">
        <v>2063</v>
      </c>
      <c r="D2997" s="177">
        <v>3</v>
      </c>
      <c r="E2997" s="177">
        <v>4</v>
      </c>
      <c r="F2997" s="177" t="s">
        <v>135</v>
      </c>
      <c r="G2997" s="177" t="s">
        <v>142</v>
      </c>
      <c r="H2997" s="177" t="s">
        <v>142</v>
      </c>
    </row>
    <row r="2998" spans="1:8" x14ac:dyDescent="0.2">
      <c r="A2998" s="177" t="s">
        <v>233</v>
      </c>
      <c r="B2998" s="177" t="s">
        <v>2004</v>
      </c>
      <c r="C2998" s="177" t="s">
        <v>2064</v>
      </c>
      <c r="D2998" s="177">
        <v>3</v>
      </c>
      <c r="E2998" s="177">
        <v>4</v>
      </c>
      <c r="F2998" s="177" t="s">
        <v>135</v>
      </c>
      <c r="G2998" s="177" t="s">
        <v>142</v>
      </c>
      <c r="H2998" s="177" t="s">
        <v>142</v>
      </c>
    </row>
    <row r="2999" spans="1:8" x14ac:dyDescent="0.2">
      <c r="A2999" s="177" t="s">
        <v>233</v>
      </c>
      <c r="B2999" s="177" t="s">
        <v>2004</v>
      </c>
      <c r="C2999" s="177" t="s">
        <v>2065</v>
      </c>
      <c r="D2999" s="177">
        <v>1</v>
      </c>
      <c r="E2999" s="177">
        <v>4</v>
      </c>
      <c r="F2999" s="177" t="s">
        <v>135</v>
      </c>
      <c r="G2999" s="177" t="s">
        <v>142</v>
      </c>
      <c r="H2999" s="177" t="s">
        <v>142</v>
      </c>
    </row>
    <row r="3000" spans="1:8" x14ac:dyDescent="0.2">
      <c r="A3000" s="177" t="s">
        <v>233</v>
      </c>
      <c r="B3000" s="177" t="s">
        <v>2004</v>
      </c>
      <c r="C3000" s="177" t="s">
        <v>2066</v>
      </c>
      <c r="D3000" s="177">
        <v>2</v>
      </c>
      <c r="E3000" s="177">
        <v>4</v>
      </c>
      <c r="F3000" s="177" t="s">
        <v>135</v>
      </c>
      <c r="G3000" s="177" t="s">
        <v>142</v>
      </c>
      <c r="H3000" s="177" t="s">
        <v>142</v>
      </c>
    </row>
    <row r="3001" spans="1:8" x14ac:dyDescent="0.2">
      <c r="A3001" s="177" t="s">
        <v>233</v>
      </c>
      <c r="B3001" s="177" t="s">
        <v>2004</v>
      </c>
      <c r="C3001" s="177" t="s">
        <v>2067</v>
      </c>
      <c r="D3001" s="177">
        <v>3</v>
      </c>
      <c r="E3001" s="177">
        <v>4</v>
      </c>
      <c r="F3001" s="177" t="s">
        <v>135</v>
      </c>
      <c r="G3001" s="177" t="s">
        <v>142</v>
      </c>
      <c r="H3001" s="177" t="s">
        <v>142</v>
      </c>
    </row>
    <row r="3002" spans="1:8" x14ac:dyDescent="0.2">
      <c r="A3002" s="177" t="s">
        <v>233</v>
      </c>
      <c r="B3002" s="177" t="s">
        <v>2004</v>
      </c>
      <c r="C3002" s="177" t="s">
        <v>2068</v>
      </c>
      <c r="D3002" s="177">
        <v>2</v>
      </c>
      <c r="E3002" s="177">
        <v>4</v>
      </c>
      <c r="F3002" s="177" t="s">
        <v>135</v>
      </c>
      <c r="G3002" s="177" t="s">
        <v>142</v>
      </c>
      <c r="H3002" s="177" t="s">
        <v>142</v>
      </c>
    </row>
    <row r="3003" spans="1:8" x14ac:dyDescent="0.2">
      <c r="A3003" s="177" t="s">
        <v>233</v>
      </c>
      <c r="B3003" s="177" t="s">
        <v>2004</v>
      </c>
      <c r="C3003" s="177" t="s">
        <v>354</v>
      </c>
      <c r="D3003" s="177">
        <v>1</v>
      </c>
      <c r="E3003" s="177">
        <v>4</v>
      </c>
      <c r="F3003" s="177" t="s">
        <v>135</v>
      </c>
      <c r="G3003" s="177" t="s">
        <v>142</v>
      </c>
      <c r="H3003" s="177" t="s">
        <v>142</v>
      </c>
    </row>
    <row r="3004" spans="1:8" x14ac:dyDescent="0.2">
      <c r="A3004" s="177" t="s">
        <v>233</v>
      </c>
      <c r="B3004" s="177" t="s">
        <v>2004</v>
      </c>
      <c r="C3004" s="177" t="s">
        <v>2069</v>
      </c>
      <c r="D3004" s="177">
        <v>1</v>
      </c>
      <c r="E3004" s="177">
        <v>4</v>
      </c>
      <c r="F3004" s="177" t="s">
        <v>135</v>
      </c>
      <c r="G3004" s="177" t="s">
        <v>142</v>
      </c>
      <c r="H3004" s="177" t="s">
        <v>142</v>
      </c>
    </row>
    <row r="3005" spans="1:8" x14ac:dyDescent="0.2">
      <c r="A3005" s="177" t="s">
        <v>233</v>
      </c>
      <c r="B3005" s="177" t="s">
        <v>2004</v>
      </c>
      <c r="C3005" s="177" t="s">
        <v>2070</v>
      </c>
      <c r="D3005" s="177">
        <v>2</v>
      </c>
      <c r="E3005" s="177">
        <v>4</v>
      </c>
      <c r="F3005" s="177" t="s">
        <v>135</v>
      </c>
      <c r="G3005" s="177" t="s">
        <v>142</v>
      </c>
      <c r="H3005" s="177" t="s">
        <v>142</v>
      </c>
    </row>
    <row r="3006" spans="1:8" x14ac:dyDescent="0.2">
      <c r="A3006" s="177" t="s">
        <v>233</v>
      </c>
      <c r="B3006" s="177" t="s">
        <v>2004</v>
      </c>
      <c r="C3006" s="177" t="s">
        <v>627</v>
      </c>
      <c r="D3006" s="177">
        <v>3</v>
      </c>
      <c r="E3006" s="177">
        <v>4</v>
      </c>
      <c r="F3006" s="177" t="s">
        <v>135</v>
      </c>
      <c r="G3006" s="177" t="s">
        <v>142</v>
      </c>
      <c r="H3006" s="177" t="s">
        <v>142</v>
      </c>
    </row>
    <row r="3007" spans="1:8" x14ac:dyDescent="0.2">
      <c r="A3007" s="177" t="s">
        <v>233</v>
      </c>
      <c r="B3007" s="177" t="s">
        <v>2004</v>
      </c>
      <c r="C3007" s="177" t="s">
        <v>2071</v>
      </c>
      <c r="D3007" s="177">
        <v>3</v>
      </c>
      <c r="E3007" s="177">
        <v>4</v>
      </c>
      <c r="F3007" s="177" t="s">
        <v>135</v>
      </c>
      <c r="G3007" s="177" t="s">
        <v>142</v>
      </c>
      <c r="H3007" s="177" t="s">
        <v>142</v>
      </c>
    </row>
    <row r="3008" spans="1:8" x14ac:dyDescent="0.2">
      <c r="A3008" s="177" t="s">
        <v>233</v>
      </c>
      <c r="B3008" s="177" t="s">
        <v>2004</v>
      </c>
      <c r="C3008" s="177" t="s">
        <v>2072</v>
      </c>
      <c r="D3008" s="177">
        <v>1</v>
      </c>
      <c r="E3008" s="177">
        <v>4</v>
      </c>
      <c r="F3008" s="177" t="s">
        <v>135</v>
      </c>
      <c r="G3008" s="177" t="s">
        <v>142</v>
      </c>
      <c r="H3008" s="177" t="s">
        <v>142</v>
      </c>
    </row>
    <row r="3009" spans="1:8" x14ac:dyDescent="0.2">
      <c r="A3009" s="177" t="s">
        <v>233</v>
      </c>
      <c r="B3009" s="177" t="s">
        <v>2004</v>
      </c>
      <c r="C3009" s="177" t="s">
        <v>2073</v>
      </c>
      <c r="D3009" s="177">
        <v>1</v>
      </c>
      <c r="E3009" s="177">
        <v>4</v>
      </c>
      <c r="F3009" s="177" t="s">
        <v>135</v>
      </c>
      <c r="G3009" s="177" t="s">
        <v>142</v>
      </c>
      <c r="H3009" s="177" t="s">
        <v>142</v>
      </c>
    </row>
    <row r="3010" spans="1:8" x14ac:dyDescent="0.2">
      <c r="A3010" s="177" t="s">
        <v>233</v>
      </c>
      <c r="B3010" s="177" t="s">
        <v>2004</v>
      </c>
      <c r="C3010" s="177" t="s">
        <v>2074</v>
      </c>
      <c r="D3010" s="177">
        <v>1</v>
      </c>
      <c r="E3010" s="177">
        <v>4</v>
      </c>
      <c r="F3010" s="177" t="s">
        <v>135</v>
      </c>
      <c r="G3010" s="177" t="s">
        <v>142</v>
      </c>
      <c r="H3010" s="177" t="s">
        <v>142</v>
      </c>
    </row>
    <row r="3011" spans="1:8" x14ac:dyDescent="0.2">
      <c r="A3011" s="177" t="s">
        <v>233</v>
      </c>
      <c r="B3011" s="177" t="s">
        <v>2004</v>
      </c>
      <c r="C3011" s="177" t="s">
        <v>1349</v>
      </c>
      <c r="D3011" s="177">
        <v>1</v>
      </c>
      <c r="E3011" s="177">
        <v>4</v>
      </c>
      <c r="F3011" s="177" t="s">
        <v>135</v>
      </c>
      <c r="G3011" s="177" t="s">
        <v>142</v>
      </c>
      <c r="H3011" s="177" t="s">
        <v>142</v>
      </c>
    </row>
    <row r="3012" spans="1:8" x14ac:dyDescent="0.2">
      <c r="A3012" s="177" t="s">
        <v>233</v>
      </c>
      <c r="B3012" s="177" t="s">
        <v>2004</v>
      </c>
      <c r="C3012" s="177" t="s">
        <v>252</v>
      </c>
      <c r="D3012" s="177">
        <v>1</v>
      </c>
      <c r="E3012" s="177">
        <v>4</v>
      </c>
      <c r="F3012" s="177" t="s">
        <v>135</v>
      </c>
      <c r="G3012" s="177" t="s">
        <v>142</v>
      </c>
      <c r="H3012" s="177" t="s">
        <v>142</v>
      </c>
    </row>
    <row r="3013" spans="1:8" x14ac:dyDescent="0.2">
      <c r="A3013" s="177" t="s">
        <v>233</v>
      </c>
      <c r="B3013" s="177" t="s">
        <v>2004</v>
      </c>
      <c r="C3013" s="177" t="s">
        <v>1362</v>
      </c>
      <c r="D3013" s="177">
        <v>1</v>
      </c>
      <c r="E3013" s="177">
        <v>4</v>
      </c>
      <c r="F3013" s="177" t="s">
        <v>135</v>
      </c>
      <c r="G3013" s="177" t="s">
        <v>142</v>
      </c>
      <c r="H3013" s="177" t="s">
        <v>142</v>
      </c>
    </row>
    <row r="3014" spans="1:8" x14ac:dyDescent="0.2">
      <c r="A3014" s="177" t="s">
        <v>233</v>
      </c>
      <c r="B3014" s="177" t="s">
        <v>2004</v>
      </c>
      <c r="C3014" s="177" t="s">
        <v>357</v>
      </c>
      <c r="D3014" s="177">
        <v>1</v>
      </c>
      <c r="E3014" s="177">
        <v>4</v>
      </c>
      <c r="F3014" s="177" t="s">
        <v>135</v>
      </c>
      <c r="G3014" s="177" t="s">
        <v>142</v>
      </c>
      <c r="H3014" s="177" t="s">
        <v>142</v>
      </c>
    </row>
    <row r="3015" spans="1:8" x14ac:dyDescent="0.2">
      <c r="A3015" s="177" t="s">
        <v>233</v>
      </c>
      <c r="B3015" s="177" t="s">
        <v>2004</v>
      </c>
      <c r="C3015" s="177" t="s">
        <v>2075</v>
      </c>
      <c r="D3015" s="177">
        <v>1</v>
      </c>
      <c r="E3015" s="177">
        <v>4</v>
      </c>
      <c r="F3015" s="177" t="s">
        <v>135</v>
      </c>
      <c r="G3015" s="177" t="s">
        <v>142</v>
      </c>
      <c r="H3015" s="177" t="s">
        <v>142</v>
      </c>
    </row>
    <row r="3016" spans="1:8" x14ac:dyDescent="0.2">
      <c r="A3016" s="177" t="s">
        <v>233</v>
      </c>
      <c r="B3016" s="177" t="s">
        <v>2004</v>
      </c>
      <c r="C3016" s="177" t="s">
        <v>2076</v>
      </c>
      <c r="D3016" s="177">
        <v>1</v>
      </c>
      <c r="E3016" s="177">
        <v>4</v>
      </c>
      <c r="F3016" s="177" t="s">
        <v>135</v>
      </c>
      <c r="G3016" s="177" t="s">
        <v>142</v>
      </c>
      <c r="H3016" s="177" t="s">
        <v>142</v>
      </c>
    </row>
    <row r="3017" spans="1:8" x14ac:dyDescent="0.2">
      <c r="A3017" s="177" t="s">
        <v>233</v>
      </c>
      <c r="B3017" s="177" t="s">
        <v>2004</v>
      </c>
      <c r="C3017" s="177" t="s">
        <v>2077</v>
      </c>
      <c r="D3017" s="177">
        <v>3</v>
      </c>
      <c r="E3017" s="177">
        <v>4</v>
      </c>
      <c r="F3017" s="177" t="s">
        <v>135</v>
      </c>
      <c r="G3017" s="177" t="s">
        <v>142</v>
      </c>
      <c r="H3017" s="177" t="s">
        <v>142</v>
      </c>
    </row>
    <row r="3018" spans="1:8" x14ac:dyDescent="0.2">
      <c r="A3018" s="177" t="s">
        <v>233</v>
      </c>
      <c r="B3018" s="177" t="s">
        <v>2004</v>
      </c>
      <c r="C3018" s="177" t="s">
        <v>2078</v>
      </c>
      <c r="D3018" s="177">
        <v>1</v>
      </c>
      <c r="E3018" s="177">
        <v>4</v>
      </c>
      <c r="F3018" s="177" t="s">
        <v>135</v>
      </c>
      <c r="G3018" s="177" t="s">
        <v>142</v>
      </c>
      <c r="H3018" s="177" t="s">
        <v>142</v>
      </c>
    </row>
    <row r="3019" spans="1:8" x14ac:dyDescent="0.2">
      <c r="A3019" s="177" t="s">
        <v>233</v>
      </c>
      <c r="B3019" s="177" t="s">
        <v>2004</v>
      </c>
      <c r="C3019" s="177" t="s">
        <v>897</v>
      </c>
      <c r="D3019" s="177">
        <v>1</v>
      </c>
      <c r="E3019" s="177">
        <v>4</v>
      </c>
      <c r="F3019" s="177" t="s">
        <v>135</v>
      </c>
      <c r="G3019" s="177" t="s">
        <v>142</v>
      </c>
      <c r="H3019" s="177" t="s">
        <v>142</v>
      </c>
    </row>
    <row r="3020" spans="1:8" x14ac:dyDescent="0.2">
      <c r="A3020" s="177" t="s">
        <v>233</v>
      </c>
      <c r="B3020" s="177" t="s">
        <v>2004</v>
      </c>
      <c r="C3020" s="177" t="s">
        <v>2079</v>
      </c>
      <c r="D3020" s="177">
        <v>1</v>
      </c>
      <c r="E3020" s="177">
        <v>4</v>
      </c>
      <c r="F3020" s="177" t="s">
        <v>135</v>
      </c>
      <c r="G3020" s="177" t="s">
        <v>142</v>
      </c>
      <c r="H3020" s="177" t="s">
        <v>142</v>
      </c>
    </row>
    <row r="3021" spans="1:8" x14ac:dyDescent="0.2">
      <c r="A3021" s="177" t="s">
        <v>233</v>
      </c>
      <c r="B3021" s="177" t="s">
        <v>2004</v>
      </c>
      <c r="C3021" s="177" t="s">
        <v>2080</v>
      </c>
      <c r="D3021" s="177">
        <v>3</v>
      </c>
      <c r="E3021" s="177">
        <v>4</v>
      </c>
      <c r="F3021" s="177" t="s">
        <v>135</v>
      </c>
      <c r="G3021" s="177" t="s">
        <v>142</v>
      </c>
      <c r="H3021" s="177" t="s">
        <v>142</v>
      </c>
    </row>
    <row r="3022" spans="1:8" x14ac:dyDescent="0.2">
      <c r="A3022" s="177" t="s">
        <v>233</v>
      </c>
      <c r="B3022" s="177" t="s">
        <v>2004</v>
      </c>
      <c r="C3022" s="177" t="s">
        <v>1475</v>
      </c>
      <c r="D3022" s="177">
        <v>3</v>
      </c>
      <c r="E3022" s="177">
        <v>4</v>
      </c>
      <c r="F3022" s="177" t="s">
        <v>135</v>
      </c>
      <c r="G3022" s="177" t="s">
        <v>142</v>
      </c>
      <c r="H3022" s="177" t="s">
        <v>142</v>
      </c>
    </row>
    <row r="3023" spans="1:8" x14ac:dyDescent="0.2">
      <c r="A3023" s="177" t="s">
        <v>233</v>
      </c>
      <c r="B3023" s="177" t="s">
        <v>2004</v>
      </c>
      <c r="C3023" s="177" t="s">
        <v>494</v>
      </c>
      <c r="D3023" s="177">
        <v>3</v>
      </c>
      <c r="E3023" s="177">
        <v>4</v>
      </c>
      <c r="F3023" s="177" t="s">
        <v>135</v>
      </c>
      <c r="G3023" s="177" t="s">
        <v>142</v>
      </c>
      <c r="H3023" s="177" t="s">
        <v>142</v>
      </c>
    </row>
    <row r="3024" spans="1:8" x14ac:dyDescent="0.2">
      <c r="A3024" s="177" t="s">
        <v>233</v>
      </c>
      <c r="B3024" s="177" t="s">
        <v>2004</v>
      </c>
      <c r="C3024" s="177" t="s">
        <v>744</v>
      </c>
      <c r="D3024" s="177">
        <v>1</v>
      </c>
      <c r="E3024" s="177">
        <v>4</v>
      </c>
      <c r="F3024" s="177" t="s">
        <v>135</v>
      </c>
      <c r="G3024" s="177" t="s">
        <v>142</v>
      </c>
      <c r="H3024" s="177" t="s">
        <v>142</v>
      </c>
    </row>
    <row r="3025" spans="1:8" x14ac:dyDescent="0.2">
      <c r="A3025" s="177" t="s">
        <v>233</v>
      </c>
      <c r="B3025" s="177" t="s">
        <v>2004</v>
      </c>
      <c r="C3025" s="177" t="s">
        <v>2081</v>
      </c>
      <c r="D3025" s="177">
        <v>3</v>
      </c>
      <c r="E3025" s="177">
        <v>4</v>
      </c>
      <c r="F3025" s="177" t="s">
        <v>135</v>
      </c>
      <c r="G3025" s="177" t="s">
        <v>142</v>
      </c>
      <c r="H3025" s="177" t="s">
        <v>142</v>
      </c>
    </row>
    <row r="3026" spans="1:8" x14ac:dyDescent="0.2">
      <c r="A3026" s="177" t="s">
        <v>233</v>
      </c>
      <c r="B3026" s="177" t="s">
        <v>2004</v>
      </c>
      <c r="C3026" s="177" t="s">
        <v>649</v>
      </c>
      <c r="D3026" s="177">
        <v>1</v>
      </c>
      <c r="E3026" s="177">
        <v>4</v>
      </c>
      <c r="F3026" s="177" t="s">
        <v>135</v>
      </c>
      <c r="G3026" s="177" t="s">
        <v>142</v>
      </c>
      <c r="H3026" s="177" t="s">
        <v>142</v>
      </c>
    </row>
    <row r="3027" spans="1:8" x14ac:dyDescent="0.2">
      <c r="A3027" s="177" t="s">
        <v>233</v>
      </c>
      <c r="B3027" s="177" t="s">
        <v>2004</v>
      </c>
      <c r="C3027" s="177" t="s">
        <v>260</v>
      </c>
      <c r="D3027" s="177">
        <v>1</v>
      </c>
      <c r="E3027" s="177">
        <v>4</v>
      </c>
      <c r="F3027" s="177" t="s">
        <v>135</v>
      </c>
      <c r="G3027" s="177" t="s">
        <v>142</v>
      </c>
      <c r="H3027" s="177" t="s">
        <v>142</v>
      </c>
    </row>
    <row r="3028" spans="1:8" x14ac:dyDescent="0.2">
      <c r="A3028" s="177" t="s">
        <v>233</v>
      </c>
      <c r="B3028" s="177" t="s">
        <v>2004</v>
      </c>
      <c r="C3028" s="177" t="s">
        <v>2082</v>
      </c>
      <c r="D3028" s="177">
        <v>1</v>
      </c>
      <c r="E3028" s="177">
        <v>4</v>
      </c>
      <c r="F3028" s="177" t="s">
        <v>135</v>
      </c>
      <c r="G3028" s="177" t="s">
        <v>142</v>
      </c>
      <c r="H3028" s="177" t="s">
        <v>142</v>
      </c>
    </row>
    <row r="3029" spans="1:8" x14ac:dyDescent="0.2">
      <c r="A3029" s="177" t="s">
        <v>233</v>
      </c>
      <c r="B3029" s="177" t="s">
        <v>2004</v>
      </c>
      <c r="C3029" s="177" t="s">
        <v>1643</v>
      </c>
      <c r="D3029" s="177">
        <v>3</v>
      </c>
      <c r="E3029" s="177">
        <v>4</v>
      </c>
      <c r="F3029" s="177" t="s">
        <v>135</v>
      </c>
      <c r="G3029" s="177" t="s">
        <v>142</v>
      </c>
      <c r="H3029" s="177" t="s">
        <v>142</v>
      </c>
    </row>
    <row r="3030" spans="1:8" x14ac:dyDescent="0.2">
      <c r="A3030" s="177" t="s">
        <v>233</v>
      </c>
      <c r="B3030" s="177" t="s">
        <v>2004</v>
      </c>
      <c r="C3030" s="177" t="s">
        <v>2083</v>
      </c>
      <c r="D3030" s="177">
        <v>3</v>
      </c>
      <c r="E3030" s="177">
        <v>4</v>
      </c>
      <c r="F3030" s="177" t="s">
        <v>135</v>
      </c>
      <c r="G3030" s="177" t="s">
        <v>142</v>
      </c>
      <c r="H3030" s="177" t="s">
        <v>142</v>
      </c>
    </row>
    <row r="3031" spans="1:8" x14ac:dyDescent="0.2">
      <c r="A3031" s="177" t="s">
        <v>233</v>
      </c>
      <c r="B3031" s="177" t="s">
        <v>2004</v>
      </c>
      <c r="C3031" s="177" t="s">
        <v>2084</v>
      </c>
      <c r="D3031" s="177">
        <v>1</v>
      </c>
      <c r="E3031" s="177">
        <v>4</v>
      </c>
      <c r="F3031" s="177" t="s">
        <v>135</v>
      </c>
      <c r="G3031" s="177" t="s">
        <v>142</v>
      </c>
      <c r="H3031" s="177" t="s">
        <v>142</v>
      </c>
    </row>
    <row r="3032" spans="1:8" x14ac:dyDescent="0.2">
      <c r="A3032" s="177" t="s">
        <v>233</v>
      </c>
      <c r="B3032" s="177" t="s">
        <v>2004</v>
      </c>
      <c r="C3032" s="177" t="s">
        <v>1972</v>
      </c>
      <c r="D3032" s="177">
        <v>2</v>
      </c>
      <c r="E3032" s="177">
        <v>4</v>
      </c>
      <c r="F3032" s="177" t="s">
        <v>135</v>
      </c>
      <c r="G3032" s="177" t="s">
        <v>142</v>
      </c>
      <c r="H3032" s="177" t="s">
        <v>142</v>
      </c>
    </row>
    <row r="3033" spans="1:8" x14ac:dyDescent="0.2">
      <c r="A3033" s="177" t="s">
        <v>233</v>
      </c>
      <c r="B3033" s="177" t="s">
        <v>2004</v>
      </c>
      <c r="C3033" s="177" t="s">
        <v>2085</v>
      </c>
      <c r="D3033" s="177">
        <v>1</v>
      </c>
      <c r="E3033" s="177">
        <v>4</v>
      </c>
      <c r="F3033" s="177" t="s">
        <v>135</v>
      </c>
      <c r="G3033" s="177" t="s">
        <v>142</v>
      </c>
      <c r="H3033" s="177" t="s">
        <v>142</v>
      </c>
    </row>
    <row r="3034" spans="1:8" x14ac:dyDescent="0.2">
      <c r="A3034" s="177" t="s">
        <v>233</v>
      </c>
      <c r="B3034" s="177" t="s">
        <v>2004</v>
      </c>
      <c r="C3034" s="177" t="s">
        <v>1021</v>
      </c>
      <c r="D3034" s="177">
        <v>3</v>
      </c>
      <c r="E3034" s="177">
        <v>4</v>
      </c>
      <c r="F3034" s="177" t="s">
        <v>135</v>
      </c>
      <c r="G3034" s="177" t="s">
        <v>142</v>
      </c>
      <c r="H3034" s="177" t="s">
        <v>142</v>
      </c>
    </row>
    <row r="3035" spans="1:8" x14ac:dyDescent="0.2">
      <c r="A3035" s="177" t="s">
        <v>235</v>
      </c>
      <c r="B3035" s="177" t="s">
        <v>2086</v>
      </c>
      <c r="C3035" s="177" t="s">
        <v>427</v>
      </c>
      <c r="D3035" s="177">
        <v>2</v>
      </c>
      <c r="E3035" s="177">
        <v>5</v>
      </c>
      <c r="F3035" s="177" t="s">
        <v>295</v>
      </c>
      <c r="G3035" s="177" t="s">
        <v>142</v>
      </c>
      <c r="H3035" s="177" t="s">
        <v>142</v>
      </c>
    </row>
    <row r="3036" spans="1:8" x14ac:dyDescent="0.2">
      <c r="A3036" s="177" t="s">
        <v>235</v>
      </c>
      <c r="B3036" s="177" t="s">
        <v>2086</v>
      </c>
      <c r="C3036" s="177" t="s">
        <v>2087</v>
      </c>
      <c r="D3036" s="177">
        <v>2</v>
      </c>
      <c r="E3036" s="177">
        <v>5</v>
      </c>
      <c r="F3036" s="177" t="s">
        <v>295</v>
      </c>
      <c r="G3036" s="177" t="s">
        <v>142</v>
      </c>
      <c r="H3036" s="177" t="s">
        <v>142</v>
      </c>
    </row>
    <row r="3037" spans="1:8" x14ac:dyDescent="0.2">
      <c r="A3037" s="177" t="s">
        <v>235</v>
      </c>
      <c r="B3037" s="177" t="s">
        <v>2086</v>
      </c>
      <c r="C3037" s="177" t="s">
        <v>314</v>
      </c>
      <c r="D3037" s="177">
        <v>2</v>
      </c>
      <c r="E3037" s="177">
        <v>5</v>
      </c>
      <c r="F3037" s="177" t="s">
        <v>295</v>
      </c>
      <c r="G3037" s="177" t="s">
        <v>142</v>
      </c>
      <c r="H3037" s="177" t="s">
        <v>142</v>
      </c>
    </row>
    <row r="3038" spans="1:8" x14ac:dyDescent="0.2">
      <c r="A3038" s="177" t="s">
        <v>235</v>
      </c>
      <c r="B3038" s="177" t="s">
        <v>2086</v>
      </c>
      <c r="C3038" s="177" t="s">
        <v>2088</v>
      </c>
      <c r="D3038" s="177">
        <v>3</v>
      </c>
      <c r="E3038" s="177">
        <v>5</v>
      </c>
      <c r="F3038" s="177" t="s">
        <v>295</v>
      </c>
      <c r="G3038" s="177" t="s">
        <v>142</v>
      </c>
      <c r="H3038" s="177" t="s">
        <v>142</v>
      </c>
    </row>
    <row r="3039" spans="1:8" x14ac:dyDescent="0.2">
      <c r="A3039" s="177" t="s">
        <v>235</v>
      </c>
      <c r="B3039" s="177" t="s">
        <v>2086</v>
      </c>
      <c r="C3039" s="177" t="s">
        <v>2089</v>
      </c>
      <c r="D3039" s="177">
        <v>3</v>
      </c>
      <c r="E3039" s="177">
        <v>4</v>
      </c>
      <c r="F3039" s="177" t="s">
        <v>370</v>
      </c>
      <c r="G3039" s="177" t="s">
        <v>142</v>
      </c>
      <c r="H3039" s="177" t="s">
        <v>142</v>
      </c>
    </row>
    <row r="3040" spans="1:8" x14ac:dyDescent="0.2">
      <c r="A3040" s="177" t="s">
        <v>235</v>
      </c>
      <c r="B3040" s="177" t="s">
        <v>2086</v>
      </c>
      <c r="C3040" s="177" t="s">
        <v>319</v>
      </c>
      <c r="D3040" s="177">
        <v>1</v>
      </c>
      <c r="E3040" s="177">
        <v>4</v>
      </c>
      <c r="F3040" s="177" t="s">
        <v>370</v>
      </c>
      <c r="G3040" s="177" t="s">
        <v>142</v>
      </c>
      <c r="H3040" s="177" t="s">
        <v>142</v>
      </c>
    </row>
    <row r="3041" spans="1:8" x14ac:dyDescent="0.2">
      <c r="A3041" s="177" t="s">
        <v>235</v>
      </c>
      <c r="B3041" s="177" t="s">
        <v>2086</v>
      </c>
      <c r="C3041" s="177" t="s">
        <v>321</v>
      </c>
      <c r="D3041" s="177">
        <v>2</v>
      </c>
      <c r="E3041" s="177">
        <v>5</v>
      </c>
      <c r="F3041" s="177" t="s">
        <v>295</v>
      </c>
      <c r="G3041" s="177" t="s">
        <v>142</v>
      </c>
      <c r="H3041" s="177" t="s">
        <v>142</v>
      </c>
    </row>
    <row r="3042" spans="1:8" x14ac:dyDescent="0.2">
      <c r="A3042" s="177" t="s">
        <v>235</v>
      </c>
      <c r="B3042" s="177" t="s">
        <v>2086</v>
      </c>
      <c r="C3042" s="177" t="s">
        <v>2090</v>
      </c>
      <c r="D3042" s="177">
        <v>3</v>
      </c>
      <c r="E3042" s="177">
        <v>4</v>
      </c>
      <c r="F3042" s="177" t="s">
        <v>370</v>
      </c>
      <c r="G3042" s="177" t="s">
        <v>142</v>
      </c>
      <c r="H3042" s="177" t="s">
        <v>142</v>
      </c>
    </row>
    <row r="3043" spans="1:8" x14ac:dyDescent="0.2">
      <c r="A3043" s="177" t="s">
        <v>235</v>
      </c>
      <c r="B3043" s="177" t="s">
        <v>2086</v>
      </c>
      <c r="C3043" s="177" t="s">
        <v>445</v>
      </c>
      <c r="D3043" s="177">
        <v>2</v>
      </c>
      <c r="E3043" s="177">
        <v>5</v>
      </c>
      <c r="F3043" s="177" t="s">
        <v>295</v>
      </c>
      <c r="G3043" s="177" t="s">
        <v>142</v>
      </c>
      <c r="H3043" s="177" t="s">
        <v>142</v>
      </c>
    </row>
    <row r="3044" spans="1:8" x14ac:dyDescent="0.2">
      <c r="A3044" s="177" t="s">
        <v>235</v>
      </c>
      <c r="B3044" s="177" t="s">
        <v>2086</v>
      </c>
      <c r="C3044" s="177" t="s">
        <v>2091</v>
      </c>
      <c r="D3044" s="177">
        <v>1</v>
      </c>
      <c r="E3044" s="177">
        <v>6</v>
      </c>
      <c r="F3044" s="177" t="s">
        <v>295</v>
      </c>
      <c r="G3044" s="177" t="s">
        <v>142</v>
      </c>
      <c r="H3044" s="177" t="s">
        <v>142</v>
      </c>
    </row>
    <row r="3045" spans="1:8" x14ac:dyDescent="0.2">
      <c r="A3045" s="177" t="s">
        <v>235</v>
      </c>
      <c r="B3045" s="177" t="s">
        <v>2086</v>
      </c>
      <c r="C3045" s="177" t="s">
        <v>198</v>
      </c>
      <c r="D3045" s="177">
        <v>2</v>
      </c>
      <c r="E3045" s="177">
        <v>5</v>
      </c>
      <c r="F3045" s="177" t="s">
        <v>295</v>
      </c>
      <c r="G3045" s="177" t="s">
        <v>142</v>
      </c>
      <c r="H3045" s="177" t="s">
        <v>142</v>
      </c>
    </row>
    <row r="3046" spans="1:8" x14ac:dyDescent="0.2">
      <c r="A3046" s="177" t="s">
        <v>235</v>
      </c>
      <c r="B3046" s="177" t="s">
        <v>2086</v>
      </c>
      <c r="C3046" s="177" t="s">
        <v>450</v>
      </c>
      <c r="D3046" s="177">
        <v>2</v>
      </c>
      <c r="E3046" s="177">
        <v>5</v>
      </c>
      <c r="F3046" s="177" t="s">
        <v>295</v>
      </c>
      <c r="G3046" s="177" t="s">
        <v>142</v>
      </c>
      <c r="H3046" s="177" t="s">
        <v>142</v>
      </c>
    </row>
    <row r="3047" spans="1:8" x14ac:dyDescent="0.2">
      <c r="A3047" s="177" t="s">
        <v>235</v>
      </c>
      <c r="B3047" s="177" t="s">
        <v>2086</v>
      </c>
      <c r="C3047" s="177" t="s">
        <v>332</v>
      </c>
      <c r="D3047" s="177">
        <v>2</v>
      </c>
      <c r="E3047" s="177">
        <v>5</v>
      </c>
      <c r="F3047" s="177" t="s">
        <v>295</v>
      </c>
      <c r="G3047" s="177" t="s">
        <v>142</v>
      </c>
      <c r="H3047" s="177" t="s">
        <v>142</v>
      </c>
    </row>
    <row r="3048" spans="1:8" x14ac:dyDescent="0.2">
      <c r="A3048" s="177" t="s">
        <v>235</v>
      </c>
      <c r="B3048" s="177" t="s">
        <v>2086</v>
      </c>
      <c r="C3048" s="177" t="s">
        <v>2092</v>
      </c>
      <c r="D3048" s="177">
        <v>3</v>
      </c>
      <c r="E3048" s="177">
        <v>4</v>
      </c>
      <c r="F3048" s="177" t="s">
        <v>370</v>
      </c>
      <c r="G3048" s="177" t="s">
        <v>142</v>
      </c>
      <c r="H3048" s="177" t="s">
        <v>142</v>
      </c>
    </row>
    <row r="3049" spans="1:8" x14ac:dyDescent="0.2">
      <c r="A3049" s="177" t="s">
        <v>235</v>
      </c>
      <c r="B3049" s="177" t="s">
        <v>2086</v>
      </c>
      <c r="C3049" s="177" t="s">
        <v>2093</v>
      </c>
      <c r="D3049" s="177">
        <v>3</v>
      </c>
      <c r="E3049" s="177">
        <v>4</v>
      </c>
      <c r="F3049" s="177" t="s">
        <v>370</v>
      </c>
      <c r="G3049" s="177" t="s">
        <v>142</v>
      </c>
      <c r="H3049" s="177" t="s">
        <v>142</v>
      </c>
    </row>
    <row r="3050" spans="1:8" x14ac:dyDescent="0.2">
      <c r="A3050" s="177" t="s">
        <v>235</v>
      </c>
      <c r="B3050" s="177" t="s">
        <v>2086</v>
      </c>
      <c r="C3050" s="177" t="s">
        <v>212</v>
      </c>
      <c r="D3050" s="177">
        <v>3</v>
      </c>
      <c r="E3050" s="177">
        <v>4</v>
      </c>
      <c r="F3050" s="177" t="s">
        <v>370</v>
      </c>
      <c r="G3050" s="177" t="s">
        <v>142</v>
      </c>
      <c r="H3050" s="177" t="s">
        <v>142</v>
      </c>
    </row>
    <row r="3051" spans="1:8" x14ac:dyDescent="0.2">
      <c r="A3051" s="177" t="s">
        <v>235</v>
      </c>
      <c r="B3051" s="177" t="s">
        <v>2086</v>
      </c>
      <c r="C3051" s="177" t="s">
        <v>1901</v>
      </c>
      <c r="D3051" s="177">
        <v>3</v>
      </c>
      <c r="E3051" s="177">
        <v>4</v>
      </c>
      <c r="F3051" s="177" t="s">
        <v>370</v>
      </c>
      <c r="G3051" s="177" t="s">
        <v>142</v>
      </c>
      <c r="H3051" s="177" t="s">
        <v>142</v>
      </c>
    </row>
    <row r="3052" spans="1:8" x14ac:dyDescent="0.2">
      <c r="A3052" s="177" t="s">
        <v>235</v>
      </c>
      <c r="B3052" s="177" t="s">
        <v>2086</v>
      </c>
      <c r="C3052" s="177" t="s">
        <v>2094</v>
      </c>
      <c r="D3052" s="177">
        <v>3</v>
      </c>
      <c r="E3052" s="177">
        <v>4</v>
      </c>
      <c r="F3052" s="177" t="s">
        <v>370</v>
      </c>
      <c r="G3052" s="177" t="s">
        <v>142</v>
      </c>
      <c r="H3052" s="177" t="s">
        <v>142</v>
      </c>
    </row>
    <row r="3053" spans="1:8" x14ac:dyDescent="0.2">
      <c r="A3053" s="177" t="s">
        <v>235</v>
      </c>
      <c r="B3053" s="177" t="s">
        <v>2086</v>
      </c>
      <c r="C3053" s="177" t="s">
        <v>2095</v>
      </c>
      <c r="D3053" s="177">
        <v>2</v>
      </c>
      <c r="E3053" s="177">
        <v>5</v>
      </c>
      <c r="F3053" s="177" t="s">
        <v>295</v>
      </c>
      <c r="G3053" s="177" t="s">
        <v>142</v>
      </c>
      <c r="H3053" s="177" t="s">
        <v>142</v>
      </c>
    </row>
    <row r="3054" spans="1:8" x14ac:dyDescent="0.2">
      <c r="A3054" s="177" t="s">
        <v>235</v>
      </c>
      <c r="B3054" s="177" t="s">
        <v>2086</v>
      </c>
      <c r="C3054" s="177" t="s">
        <v>2096</v>
      </c>
      <c r="D3054" s="177">
        <v>2</v>
      </c>
      <c r="E3054" s="177">
        <v>5</v>
      </c>
      <c r="F3054" s="177" t="s">
        <v>295</v>
      </c>
      <c r="G3054" s="177" t="s">
        <v>142</v>
      </c>
      <c r="H3054" s="177" t="s">
        <v>142</v>
      </c>
    </row>
    <row r="3055" spans="1:8" x14ac:dyDescent="0.2">
      <c r="A3055" s="177" t="s">
        <v>235</v>
      </c>
      <c r="B3055" s="177" t="s">
        <v>2086</v>
      </c>
      <c r="C3055" s="177" t="s">
        <v>686</v>
      </c>
      <c r="D3055" s="177">
        <v>3</v>
      </c>
      <c r="E3055" s="177">
        <v>4</v>
      </c>
      <c r="F3055" s="177" t="s">
        <v>370</v>
      </c>
      <c r="G3055" s="177" t="s">
        <v>142</v>
      </c>
      <c r="H3055" s="177" t="s">
        <v>142</v>
      </c>
    </row>
    <row r="3056" spans="1:8" x14ac:dyDescent="0.2">
      <c r="A3056" s="177" t="s">
        <v>235</v>
      </c>
      <c r="B3056" s="177" t="s">
        <v>2086</v>
      </c>
      <c r="C3056" s="177" t="s">
        <v>340</v>
      </c>
      <c r="D3056" s="177">
        <v>2</v>
      </c>
      <c r="E3056" s="177">
        <v>5</v>
      </c>
      <c r="F3056" s="177" t="s">
        <v>295</v>
      </c>
      <c r="G3056" s="177" t="s">
        <v>142</v>
      </c>
      <c r="H3056" s="177" t="s">
        <v>142</v>
      </c>
    </row>
    <row r="3057" spans="1:8" x14ac:dyDescent="0.2">
      <c r="A3057" s="177" t="s">
        <v>235</v>
      </c>
      <c r="B3057" s="177" t="s">
        <v>2086</v>
      </c>
      <c r="C3057" s="177" t="s">
        <v>727</v>
      </c>
      <c r="D3057" s="177">
        <v>3</v>
      </c>
      <c r="E3057" s="177">
        <v>4</v>
      </c>
      <c r="F3057" s="177" t="s">
        <v>370</v>
      </c>
      <c r="G3057" s="177" t="s">
        <v>142</v>
      </c>
      <c r="H3057" s="177" t="s">
        <v>142</v>
      </c>
    </row>
    <row r="3058" spans="1:8" x14ac:dyDescent="0.2">
      <c r="A3058" s="177" t="s">
        <v>235</v>
      </c>
      <c r="B3058" s="177" t="s">
        <v>2086</v>
      </c>
      <c r="C3058" s="177" t="s">
        <v>2097</v>
      </c>
      <c r="D3058" s="177">
        <v>1</v>
      </c>
      <c r="E3058" s="177">
        <v>6</v>
      </c>
      <c r="F3058" s="177" t="s">
        <v>295</v>
      </c>
      <c r="G3058" s="177" t="s">
        <v>142</v>
      </c>
      <c r="H3058" s="177" t="s">
        <v>142</v>
      </c>
    </row>
    <row r="3059" spans="1:8" x14ac:dyDescent="0.2">
      <c r="A3059" s="177" t="s">
        <v>235</v>
      </c>
      <c r="B3059" s="177" t="s">
        <v>2086</v>
      </c>
      <c r="C3059" s="177" t="s">
        <v>2098</v>
      </c>
      <c r="D3059" s="177">
        <v>3</v>
      </c>
      <c r="E3059" s="177">
        <v>4</v>
      </c>
      <c r="F3059" s="177" t="s">
        <v>370</v>
      </c>
      <c r="G3059" s="177" t="s">
        <v>142</v>
      </c>
      <c r="H3059" s="177" t="s">
        <v>142</v>
      </c>
    </row>
    <row r="3060" spans="1:8" x14ac:dyDescent="0.2">
      <c r="A3060" s="177" t="s">
        <v>235</v>
      </c>
      <c r="B3060" s="177" t="s">
        <v>2086</v>
      </c>
      <c r="C3060" s="177" t="s">
        <v>2099</v>
      </c>
      <c r="D3060" s="177">
        <v>1</v>
      </c>
      <c r="E3060" s="177">
        <v>6</v>
      </c>
      <c r="F3060" s="177" t="s">
        <v>295</v>
      </c>
      <c r="G3060" s="177" t="s">
        <v>142</v>
      </c>
      <c r="H3060" s="177" t="s">
        <v>142</v>
      </c>
    </row>
    <row r="3061" spans="1:8" x14ac:dyDescent="0.2">
      <c r="A3061" s="177" t="s">
        <v>235</v>
      </c>
      <c r="B3061" s="177" t="s">
        <v>2086</v>
      </c>
      <c r="C3061" s="177" t="s">
        <v>624</v>
      </c>
      <c r="D3061" s="177">
        <v>3</v>
      </c>
      <c r="E3061" s="177">
        <v>4</v>
      </c>
      <c r="F3061" s="177" t="s">
        <v>370</v>
      </c>
      <c r="G3061" s="177" t="s">
        <v>142</v>
      </c>
      <c r="H3061" s="177" t="s">
        <v>142</v>
      </c>
    </row>
    <row r="3062" spans="1:8" x14ac:dyDescent="0.2">
      <c r="A3062" s="177" t="s">
        <v>235</v>
      </c>
      <c r="B3062" s="177" t="s">
        <v>2086</v>
      </c>
      <c r="C3062" s="177" t="s">
        <v>476</v>
      </c>
      <c r="D3062" s="177">
        <v>3</v>
      </c>
      <c r="E3062" s="177">
        <v>4</v>
      </c>
      <c r="F3062" s="177" t="s">
        <v>370</v>
      </c>
      <c r="G3062" s="177" t="s">
        <v>142</v>
      </c>
      <c r="H3062" s="177" t="s">
        <v>142</v>
      </c>
    </row>
    <row r="3063" spans="1:8" x14ac:dyDescent="0.2">
      <c r="A3063" s="177" t="s">
        <v>235</v>
      </c>
      <c r="B3063" s="177" t="s">
        <v>2086</v>
      </c>
      <c r="C3063" s="177" t="s">
        <v>2100</v>
      </c>
      <c r="D3063" s="177">
        <v>3</v>
      </c>
      <c r="E3063" s="177">
        <v>4</v>
      </c>
      <c r="F3063" s="177" t="s">
        <v>370</v>
      </c>
      <c r="G3063" s="177" t="s">
        <v>142</v>
      </c>
      <c r="H3063" s="177" t="s">
        <v>142</v>
      </c>
    </row>
    <row r="3064" spans="1:8" x14ac:dyDescent="0.2">
      <c r="A3064" s="177" t="s">
        <v>235</v>
      </c>
      <c r="B3064" s="177" t="s">
        <v>2086</v>
      </c>
      <c r="C3064" s="177" t="s">
        <v>2101</v>
      </c>
      <c r="D3064" s="177">
        <v>1</v>
      </c>
      <c r="E3064" s="177">
        <v>5</v>
      </c>
      <c r="F3064" s="177" t="s">
        <v>295</v>
      </c>
      <c r="G3064" s="177" t="s">
        <v>142</v>
      </c>
      <c r="H3064" s="177" t="s">
        <v>142</v>
      </c>
    </row>
    <row r="3065" spans="1:8" x14ac:dyDescent="0.2">
      <c r="A3065" s="177" t="s">
        <v>235</v>
      </c>
      <c r="B3065" s="177" t="s">
        <v>2086</v>
      </c>
      <c r="C3065" s="177" t="s">
        <v>2102</v>
      </c>
      <c r="D3065" s="177">
        <v>3</v>
      </c>
      <c r="E3065" s="177">
        <v>4</v>
      </c>
      <c r="F3065" s="177" t="s">
        <v>370</v>
      </c>
      <c r="G3065" s="177" t="s">
        <v>142</v>
      </c>
      <c r="H3065" s="177" t="s">
        <v>142</v>
      </c>
    </row>
    <row r="3066" spans="1:8" x14ac:dyDescent="0.2">
      <c r="A3066" s="177" t="s">
        <v>235</v>
      </c>
      <c r="B3066" s="177" t="s">
        <v>2086</v>
      </c>
      <c r="C3066" s="177" t="s">
        <v>2103</v>
      </c>
      <c r="D3066" s="177">
        <v>1</v>
      </c>
      <c r="E3066" s="177">
        <v>5</v>
      </c>
      <c r="F3066" s="177" t="s">
        <v>295</v>
      </c>
      <c r="G3066" s="177" t="s">
        <v>142</v>
      </c>
      <c r="H3066" s="177" t="s">
        <v>142</v>
      </c>
    </row>
    <row r="3067" spans="1:8" x14ac:dyDescent="0.2">
      <c r="A3067" s="177" t="s">
        <v>235</v>
      </c>
      <c r="B3067" s="177" t="s">
        <v>2086</v>
      </c>
      <c r="C3067" s="177" t="s">
        <v>899</v>
      </c>
      <c r="D3067" s="177">
        <v>1</v>
      </c>
      <c r="E3067" s="177">
        <v>6</v>
      </c>
      <c r="F3067" s="177" t="s">
        <v>295</v>
      </c>
      <c r="G3067" s="177" t="s">
        <v>142</v>
      </c>
      <c r="H3067" s="177" t="s">
        <v>142</v>
      </c>
    </row>
    <row r="3068" spans="1:8" x14ac:dyDescent="0.2">
      <c r="A3068" s="177" t="s">
        <v>235</v>
      </c>
      <c r="B3068" s="177" t="s">
        <v>2086</v>
      </c>
      <c r="C3068" s="177" t="s">
        <v>1330</v>
      </c>
      <c r="D3068" s="177">
        <v>3</v>
      </c>
      <c r="E3068" s="177">
        <v>4</v>
      </c>
      <c r="F3068" s="177" t="s">
        <v>370</v>
      </c>
      <c r="G3068" s="177" t="s">
        <v>142</v>
      </c>
      <c r="H3068" s="177" t="s">
        <v>142</v>
      </c>
    </row>
    <row r="3069" spans="1:8" x14ac:dyDescent="0.2">
      <c r="A3069" s="177" t="s">
        <v>235</v>
      </c>
      <c r="B3069" s="177" t="s">
        <v>2086</v>
      </c>
      <c r="C3069" s="177" t="s">
        <v>2104</v>
      </c>
      <c r="D3069" s="177">
        <v>3</v>
      </c>
      <c r="E3069" s="177">
        <v>4</v>
      </c>
      <c r="F3069" s="177" t="s">
        <v>370</v>
      </c>
      <c r="G3069" s="177" t="s">
        <v>142</v>
      </c>
      <c r="H3069" s="177" t="s">
        <v>142</v>
      </c>
    </row>
    <row r="3070" spans="1:8" x14ac:dyDescent="0.2">
      <c r="A3070" s="177" t="s">
        <v>235</v>
      </c>
      <c r="B3070" s="177" t="s">
        <v>2086</v>
      </c>
      <c r="C3070" s="177" t="s">
        <v>2105</v>
      </c>
      <c r="D3070" s="177">
        <v>2</v>
      </c>
      <c r="E3070" s="177">
        <v>5</v>
      </c>
      <c r="F3070" s="177" t="s">
        <v>295</v>
      </c>
      <c r="G3070" s="177" t="s">
        <v>142</v>
      </c>
      <c r="H3070" s="177" t="s">
        <v>142</v>
      </c>
    </row>
    <row r="3071" spans="1:8" x14ac:dyDescent="0.2">
      <c r="A3071" s="177" t="s">
        <v>235</v>
      </c>
      <c r="B3071" s="177" t="s">
        <v>2086</v>
      </c>
      <c r="C3071" s="177" t="s">
        <v>2106</v>
      </c>
      <c r="D3071" s="177">
        <v>3</v>
      </c>
      <c r="E3071" s="177">
        <v>4</v>
      </c>
      <c r="F3071" s="177" t="s">
        <v>370</v>
      </c>
      <c r="G3071" s="177" t="s">
        <v>142</v>
      </c>
      <c r="H3071" s="177" t="s">
        <v>142</v>
      </c>
    </row>
    <row r="3072" spans="1:8" x14ac:dyDescent="0.2">
      <c r="A3072" s="177" t="s">
        <v>235</v>
      </c>
      <c r="B3072" s="177" t="s">
        <v>2086</v>
      </c>
      <c r="C3072" s="177" t="s">
        <v>2107</v>
      </c>
      <c r="D3072" s="177">
        <v>2</v>
      </c>
      <c r="E3072" s="177">
        <v>5</v>
      </c>
      <c r="F3072" s="177" t="s">
        <v>295</v>
      </c>
      <c r="G3072" s="177" t="s">
        <v>142</v>
      </c>
      <c r="H3072" s="177" t="s">
        <v>142</v>
      </c>
    </row>
    <row r="3073" spans="1:8" x14ac:dyDescent="0.2">
      <c r="A3073" s="177" t="s">
        <v>235</v>
      </c>
      <c r="B3073" s="177" t="s">
        <v>2086</v>
      </c>
      <c r="C3073" s="177" t="s">
        <v>2108</v>
      </c>
      <c r="D3073" s="177">
        <v>2</v>
      </c>
      <c r="E3073" s="177">
        <v>5</v>
      </c>
      <c r="F3073" s="177" t="s">
        <v>295</v>
      </c>
      <c r="G3073" s="177" t="s">
        <v>142</v>
      </c>
      <c r="H3073" s="177" t="s">
        <v>142</v>
      </c>
    </row>
    <row r="3074" spans="1:8" x14ac:dyDescent="0.2">
      <c r="A3074" s="177" t="s">
        <v>237</v>
      </c>
      <c r="B3074" s="177" t="s">
        <v>2109</v>
      </c>
      <c r="C3074" s="177" t="s">
        <v>145</v>
      </c>
      <c r="D3074" s="177">
        <v>2</v>
      </c>
      <c r="E3074" s="177">
        <v>5</v>
      </c>
      <c r="F3074" s="177" t="s">
        <v>135</v>
      </c>
      <c r="G3074" s="177" t="s">
        <v>142</v>
      </c>
      <c r="H3074" s="177" t="s">
        <v>142</v>
      </c>
    </row>
    <row r="3075" spans="1:8" x14ac:dyDescent="0.2">
      <c r="A3075" s="177" t="s">
        <v>237</v>
      </c>
      <c r="B3075" s="177" t="s">
        <v>2109</v>
      </c>
      <c r="C3075" s="177" t="s">
        <v>1730</v>
      </c>
      <c r="D3075" s="177">
        <v>1</v>
      </c>
      <c r="E3075" s="177">
        <v>4</v>
      </c>
      <c r="F3075" s="177" t="s">
        <v>135</v>
      </c>
      <c r="G3075" s="177" t="s">
        <v>142</v>
      </c>
      <c r="H3075" s="177" t="s">
        <v>142</v>
      </c>
    </row>
    <row r="3076" spans="1:8" x14ac:dyDescent="0.2">
      <c r="A3076" s="177" t="s">
        <v>237</v>
      </c>
      <c r="B3076" s="177" t="s">
        <v>2109</v>
      </c>
      <c r="C3076" s="177" t="s">
        <v>315</v>
      </c>
      <c r="D3076" s="177">
        <v>3</v>
      </c>
      <c r="E3076" s="177">
        <v>4</v>
      </c>
      <c r="F3076" s="177" t="s">
        <v>135</v>
      </c>
      <c r="G3076" s="177" t="s">
        <v>142</v>
      </c>
      <c r="H3076" s="177" t="s">
        <v>142</v>
      </c>
    </row>
    <row r="3077" spans="1:8" x14ac:dyDescent="0.2">
      <c r="A3077" s="177" t="s">
        <v>237</v>
      </c>
      <c r="B3077" s="177" t="s">
        <v>2109</v>
      </c>
      <c r="C3077" s="177" t="s">
        <v>2110</v>
      </c>
      <c r="D3077" s="177">
        <v>2</v>
      </c>
      <c r="E3077" s="177">
        <v>4</v>
      </c>
      <c r="F3077" s="177" t="s">
        <v>135</v>
      </c>
      <c r="G3077" s="177" t="s">
        <v>142</v>
      </c>
      <c r="H3077" s="177" t="s">
        <v>142</v>
      </c>
    </row>
    <row r="3078" spans="1:8" x14ac:dyDescent="0.2">
      <c r="A3078" s="177" t="s">
        <v>237</v>
      </c>
      <c r="B3078" s="177" t="s">
        <v>2109</v>
      </c>
      <c r="C3078" s="177" t="s">
        <v>2111</v>
      </c>
      <c r="D3078" s="177">
        <v>1</v>
      </c>
      <c r="E3078" s="177">
        <v>5</v>
      </c>
      <c r="F3078" s="177" t="s">
        <v>135</v>
      </c>
      <c r="G3078" s="177" t="s">
        <v>142</v>
      </c>
      <c r="H3078" s="177" t="s">
        <v>142</v>
      </c>
    </row>
    <row r="3079" spans="1:8" x14ac:dyDescent="0.2">
      <c r="A3079" s="177" t="s">
        <v>237</v>
      </c>
      <c r="B3079" s="177" t="s">
        <v>2109</v>
      </c>
      <c r="C3079" s="177" t="s">
        <v>2112</v>
      </c>
      <c r="D3079" s="177">
        <v>2</v>
      </c>
      <c r="E3079" s="177">
        <v>4</v>
      </c>
      <c r="F3079" s="177" t="s">
        <v>135</v>
      </c>
      <c r="G3079" s="177" t="s">
        <v>142</v>
      </c>
      <c r="H3079" s="177" t="s">
        <v>142</v>
      </c>
    </row>
    <row r="3080" spans="1:8" x14ac:dyDescent="0.2">
      <c r="A3080" s="177" t="s">
        <v>237</v>
      </c>
      <c r="B3080" s="177" t="s">
        <v>2109</v>
      </c>
      <c r="C3080" s="177" t="s">
        <v>154</v>
      </c>
      <c r="D3080" s="177">
        <v>2</v>
      </c>
      <c r="E3080" s="177">
        <v>4</v>
      </c>
      <c r="F3080" s="177" t="s">
        <v>135</v>
      </c>
      <c r="G3080" s="177" t="s">
        <v>142</v>
      </c>
      <c r="H3080" s="177" t="s">
        <v>142</v>
      </c>
    </row>
    <row r="3081" spans="1:8" x14ac:dyDescent="0.2">
      <c r="A3081" s="177" t="s">
        <v>237</v>
      </c>
      <c r="B3081" s="177" t="s">
        <v>2109</v>
      </c>
      <c r="C3081" s="177" t="s">
        <v>166</v>
      </c>
      <c r="D3081" s="177">
        <v>2</v>
      </c>
      <c r="E3081" s="177">
        <v>4</v>
      </c>
      <c r="F3081" s="177" t="s">
        <v>135</v>
      </c>
      <c r="G3081" s="177" t="s">
        <v>142</v>
      </c>
      <c r="H3081" s="177" t="s">
        <v>142</v>
      </c>
    </row>
    <row r="3082" spans="1:8" x14ac:dyDescent="0.2">
      <c r="A3082" s="177" t="s">
        <v>237</v>
      </c>
      <c r="B3082" s="177" t="s">
        <v>2109</v>
      </c>
      <c r="C3082" s="177" t="s">
        <v>2113</v>
      </c>
      <c r="D3082" s="177">
        <v>2</v>
      </c>
      <c r="E3082" s="177">
        <v>5</v>
      </c>
      <c r="F3082" s="177" t="s">
        <v>135</v>
      </c>
      <c r="G3082" s="177" t="s">
        <v>142</v>
      </c>
      <c r="H3082" s="177" t="s">
        <v>142</v>
      </c>
    </row>
    <row r="3083" spans="1:8" x14ac:dyDescent="0.2">
      <c r="A3083" s="177" t="s">
        <v>237</v>
      </c>
      <c r="B3083" s="177" t="s">
        <v>2109</v>
      </c>
      <c r="C3083" s="177" t="s">
        <v>196</v>
      </c>
      <c r="D3083" s="177">
        <v>2</v>
      </c>
      <c r="E3083" s="177">
        <v>5</v>
      </c>
      <c r="F3083" s="177" t="s">
        <v>135</v>
      </c>
      <c r="G3083" s="177" t="s">
        <v>142</v>
      </c>
      <c r="H3083" s="177" t="s">
        <v>142</v>
      </c>
    </row>
    <row r="3084" spans="1:8" x14ac:dyDescent="0.2">
      <c r="A3084" s="177" t="s">
        <v>237</v>
      </c>
      <c r="B3084" s="177" t="s">
        <v>2109</v>
      </c>
      <c r="C3084" s="177" t="s">
        <v>592</v>
      </c>
      <c r="D3084" s="177">
        <v>2</v>
      </c>
      <c r="E3084" s="177">
        <v>4</v>
      </c>
      <c r="F3084" s="177" t="s">
        <v>135</v>
      </c>
      <c r="G3084" s="177" t="s">
        <v>142</v>
      </c>
      <c r="H3084" s="177" t="s">
        <v>142</v>
      </c>
    </row>
    <row r="3085" spans="1:8" x14ac:dyDescent="0.2">
      <c r="A3085" s="177" t="s">
        <v>237</v>
      </c>
      <c r="B3085" s="177" t="s">
        <v>2109</v>
      </c>
      <c r="C3085" s="177" t="s">
        <v>332</v>
      </c>
      <c r="D3085" s="177">
        <v>1</v>
      </c>
      <c r="E3085" s="177">
        <v>5</v>
      </c>
      <c r="F3085" s="177" t="s">
        <v>135</v>
      </c>
      <c r="G3085" s="177" t="s">
        <v>142</v>
      </c>
      <c r="H3085" s="177" t="s">
        <v>142</v>
      </c>
    </row>
    <row r="3086" spans="1:8" x14ac:dyDescent="0.2">
      <c r="A3086" s="177" t="s">
        <v>237</v>
      </c>
      <c r="B3086" s="177" t="s">
        <v>2109</v>
      </c>
      <c r="C3086" s="177" t="s">
        <v>2114</v>
      </c>
      <c r="D3086" s="177">
        <v>1</v>
      </c>
      <c r="E3086" s="177">
        <v>5</v>
      </c>
      <c r="F3086" s="177" t="s">
        <v>135</v>
      </c>
      <c r="G3086" s="177" t="s">
        <v>142</v>
      </c>
      <c r="H3086" s="177" t="s">
        <v>142</v>
      </c>
    </row>
    <row r="3087" spans="1:8" x14ac:dyDescent="0.2">
      <c r="A3087" s="177" t="s">
        <v>237</v>
      </c>
      <c r="B3087" s="177" t="s">
        <v>2109</v>
      </c>
      <c r="C3087" s="177" t="s">
        <v>1047</v>
      </c>
      <c r="D3087" s="177">
        <v>1</v>
      </c>
      <c r="E3087" s="177">
        <v>5</v>
      </c>
      <c r="F3087" s="177" t="s">
        <v>135</v>
      </c>
      <c r="G3087" s="177" t="s">
        <v>142</v>
      </c>
      <c r="H3087" s="177" t="s">
        <v>142</v>
      </c>
    </row>
    <row r="3088" spans="1:8" x14ac:dyDescent="0.2">
      <c r="A3088" s="177" t="s">
        <v>237</v>
      </c>
      <c r="B3088" s="177" t="s">
        <v>2109</v>
      </c>
      <c r="C3088" s="177" t="s">
        <v>600</v>
      </c>
      <c r="D3088" s="177">
        <v>1</v>
      </c>
      <c r="E3088" s="177">
        <v>5</v>
      </c>
      <c r="F3088" s="177" t="s">
        <v>135</v>
      </c>
      <c r="G3088" s="177" t="s">
        <v>142</v>
      </c>
      <c r="H3088" s="177" t="s">
        <v>142</v>
      </c>
    </row>
    <row r="3089" spans="1:8" x14ac:dyDescent="0.2">
      <c r="A3089" s="177" t="s">
        <v>237</v>
      </c>
      <c r="B3089" s="177" t="s">
        <v>2109</v>
      </c>
      <c r="C3089" s="177" t="s">
        <v>2115</v>
      </c>
      <c r="D3089" s="177">
        <v>1</v>
      </c>
      <c r="E3089" s="177">
        <v>5</v>
      </c>
      <c r="F3089" s="177" t="s">
        <v>135</v>
      </c>
      <c r="G3089" s="177" t="s">
        <v>142</v>
      </c>
      <c r="H3089" s="177" t="s">
        <v>142</v>
      </c>
    </row>
    <row r="3090" spans="1:8" x14ac:dyDescent="0.2">
      <c r="A3090" s="177" t="s">
        <v>237</v>
      </c>
      <c r="B3090" s="177" t="s">
        <v>2109</v>
      </c>
      <c r="C3090" s="177" t="s">
        <v>763</v>
      </c>
      <c r="D3090" s="177">
        <v>2</v>
      </c>
      <c r="E3090" s="177">
        <v>5</v>
      </c>
      <c r="F3090" s="177" t="s">
        <v>135</v>
      </c>
      <c r="G3090" s="177" t="s">
        <v>142</v>
      </c>
      <c r="H3090" s="177" t="s">
        <v>142</v>
      </c>
    </row>
    <row r="3091" spans="1:8" x14ac:dyDescent="0.2">
      <c r="A3091" s="177" t="s">
        <v>237</v>
      </c>
      <c r="B3091" s="177" t="s">
        <v>2109</v>
      </c>
      <c r="C3091" s="177" t="s">
        <v>210</v>
      </c>
      <c r="D3091" s="177">
        <v>2</v>
      </c>
      <c r="E3091" s="177">
        <v>4</v>
      </c>
      <c r="F3091" s="177" t="s">
        <v>135</v>
      </c>
      <c r="G3091" s="177" t="s">
        <v>142</v>
      </c>
      <c r="H3091" s="177" t="s">
        <v>142</v>
      </c>
    </row>
    <row r="3092" spans="1:8" x14ac:dyDescent="0.2">
      <c r="A3092" s="177" t="s">
        <v>237</v>
      </c>
      <c r="B3092" s="177" t="s">
        <v>2109</v>
      </c>
      <c r="C3092" s="177" t="s">
        <v>212</v>
      </c>
      <c r="D3092" s="177">
        <v>1</v>
      </c>
      <c r="E3092" s="177">
        <v>4</v>
      </c>
      <c r="F3092" s="177" t="s">
        <v>135</v>
      </c>
      <c r="G3092" s="177" t="s">
        <v>142</v>
      </c>
      <c r="H3092" s="177" t="s">
        <v>142</v>
      </c>
    </row>
    <row r="3093" spans="1:8" x14ac:dyDescent="0.2">
      <c r="A3093" s="177" t="s">
        <v>237</v>
      </c>
      <c r="B3093" s="177" t="s">
        <v>2109</v>
      </c>
      <c r="C3093" s="177" t="s">
        <v>2116</v>
      </c>
      <c r="D3093" s="177">
        <v>3</v>
      </c>
      <c r="E3093" s="177">
        <v>4</v>
      </c>
      <c r="F3093" s="177" t="s">
        <v>135</v>
      </c>
      <c r="G3093" s="177" t="s">
        <v>142</v>
      </c>
      <c r="H3093" s="177" t="s">
        <v>142</v>
      </c>
    </row>
    <row r="3094" spans="1:8" x14ac:dyDescent="0.2">
      <c r="A3094" s="177" t="s">
        <v>237</v>
      </c>
      <c r="B3094" s="177" t="s">
        <v>2109</v>
      </c>
      <c r="C3094" s="177" t="s">
        <v>686</v>
      </c>
      <c r="D3094" s="177">
        <v>2</v>
      </c>
      <c r="E3094" s="177">
        <v>5</v>
      </c>
      <c r="F3094" s="177" t="s">
        <v>135</v>
      </c>
      <c r="G3094" s="177" t="s">
        <v>142</v>
      </c>
      <c r="H3094" s="177" t="s">
        <v>142</v>
      </c>
    </row>
    <row r="3095" spans="1:8" x14ac:dyDescent="0.2">
      <c r="A3095" s="177" t="s">
        <v>237</v>
      </c>
      <c r="B3095" s="177" t="s">
        <v>2109</v>
      </c>
      <c r="C3095" s="177" t="s">
        <v>340</v>
      </c>
      <c r="D3095" s="177">
        <v>2</v>
      </c>
      <c r="E3095" s="177">
        <v>4</v>
      </c>
      <c r="F3095" s="177" t="s">
        <v>135</v>
      </c>
      <c r="G3095" s="177" t="s">
        <v>142</v>
      </c>
      <c r="H3095" s="177" t="s">
        <v>142</v>
      </c>
    </row>
    <row r="3096" spans="1:8" x14ac:dyDescent="0.2">
      <c r="A3096" s="177" t="s">
        <v>237</v>
      </c>
      <c r="B3096" s="177" t="s">
        <v>2109</v>
      </c>
      <c r="C3096" s="177" t="s">
        <v>342</v>
      </c>
      <c r="D3096" s="177">
        <v>3</v>
      </c>
      <c r="E3096" s="177">
        <v>4</v>
      </c>
      <c r="F3096" s="177" t="s">
        <v>135</v>
      </c>
      <c r="G3096" s="177" t="s">
        <v>142</v>
      </c>
      <c r="H3096" s="177" t="s">
        <v>142</v>
      </c>
    </row>
    <row r="3097" spans="1:8" x14ac:dyDescent="0.2">
      <c r="A3097" s="177" t="s">
        <v>237</v>
      </c>
      <c r="B3097" s="177" t="s">
        <v>2109</v>
      </c>
      <c r="C3097" s="177" t="s">
        <v>232</v>
      </c>
      <c r="D3097" s="177">
        <v>2</v>
      </c>
      <c r="E3097" s="177">
        <v>5</v>
      </c>
      <c r="F3097" s="177" t="s">
        <v>135</v>
      </c>
      <c r="G3097" s="177" t="s">
        <v>142</v>
      </c>
      <c r="H3097" s="177" t="s">
        <v>142</v>
      </c>
    </row>
    <row r="3098" spans="1:8" x14ac:dyDescent="0.2">
      <c r="A3098" s="177" t="s">
        <v>237</v>
      </c>
      <c r="B3098" s="177" t="s">
        <v>2109</v>
      </c>
      <c r="C3098" s="177" t="s">
        <v>234</v>
      </c>
      <c r="D3098" s="177">
        <v>1</v>
      </c>
      <c r="E3098" s="177">
        <v>5</v>
      </c>
      <c r="F3098" s="177" t="s">
        <v>135</v>
      </c>
      <c r="G3098" s="177" t="s">
        <v>142</v>
      </c>
      <c r="H3098" s="177" t="s">
        <v>142</v>
      </c>
    </row>
    <row r="3099" spans="1:8" x14ac:dyDescent="0.2">
      <c r="A3099" s="177" t="s">
        <v>237</v>
      </c>
      <c r="B3099" s="177" t="s">
        <v>2109</v>
      </c>
      <c r="C3099" s="177" t="s">
        <v>727</v>
      </c>
      <c r="D3099" s="177">
        <v>2</v>
      </c>
      <c r="E3099" s="177">
        <v>4</v>
      </c>
      <c r="F3099" s="177" t="s">
        <v>135</v>
      </c>
      <c r="G3099" s="177" t="s">
        <v>142</v>
      </c>
      <c r="H3099" s="177" t="s">
        <v>142</v>
      </c>
    </row>
    <row r="3100" spans="1:8" x14ac:dyDescent="0.2">
      <c r="A3100" s="177" t="s">
        <v>237</v>
      </c>
      <c r="B3100" s="177" t="s">
        <v>2109</v>
      </c>
      <c r="C3100" s="177" t="s">
        <v>1457</v>
      </c>
      <c r="D3100" s="177">
        <v>3</v>
      </c>
      <c r="E3100" s="177">
        <v>4</v>
      </c>
      <c r="F3100" s="177" t="s">
        <v>135</v>
      </c>
      <c r="G3100" s="177" t="s">
        <v>142</v>
      </c>
      <c r="H3100" s="177" t="s">
        <v>142</v>
      </c>
    </row>
    <row r="3101" spans="1:8" x14ac:dyDescent="0.2">
      <c r="A3101" s="177" t="s">
        <v>237</v>
      </c>
      <c r="B3101" s="177" t="s">
        <v>2109</v>
      </c>
      <c r="C3101" s="177" t="s">
        <v>733</v>
      </c>
      <c r="D3101" s="177">
        <v>1</v>
      </c>
      <c r="E3101" s="177">
        <v>4</v>
      </c>
      <c r="F3101" s="177" t="s">
        <v>135</v>
      </c>
      <c r="G3101" s="177" t="s">
        <v>142</v>
      </c>
      <c r="H3101" s="177" t="s">
        <v>142</v>
      </c>
    </row>
    <row r="3102" spans="1:8" x14ac:dyDescent="0.2">
      <c r="A3102" s="177" t="s">
        <v>237</v>
      </c>
      <c r="B3102" s="177" t="s">
        <v>2109</v>
      </c>
      <c r="C3102" s="177" t="s">
        <v>462</v>
      </c>
      <c r="D3102" s="177">
        <v>1</v>
      </c>
      <c r="E3102" s="177">
        <v>5</v>
      </c>
      <c r="F3102" s="177" t="s">
        <v>135</v>
      </c>
      <c r="G3102" s="177" t="s">
        <v>142</v>
      </c>
      <c r="H3102" s="177" t="s">
        <v>142</v>
      </c>
    </row>
    <row r="3103" spans="1:8" x14ac:dyDescent="0.2">
      <c r="A3103" s="177" t="s">
        <v>237</v>
      </c>
      <c r="B3103" s="177" t="s">
        <v>2109</v>
      </c>
      <c r="C3103" s="177" t="s">
        <v>2117</v>
      </c>
      <c r="D3103" s="177">
        <v>3</v>
      </c>
      <c r="E3103" s="177">
        <v>4</v>
      </c>
      <c r="F3103" s="177" t="s">
        <v>135</v>
      </c>
      <c r="G3103" s="177" t="s">
        <v>142</v>
      </c>
      <c r="H3103" s="177" t="s">
        <v>142</v>
      </c>
    </row>
    <row r="3104" spans="1:8" x14ac:dyDescent="0.2">
      <c r="A3104" s="177" t="s">
        <v>237</v>
      </c>
      <c r="B3104" s="177" t="s">
        <v>2109</v>
      </c>
      <c r="C3104" s="177" t="s">
        <v>2118</v>
      </c>
      <c r="D3104" s="177">
        <v>1</v>
      </c>
      <c r="E3104" s="177">
        <v>5</v>
      </c>
      <c r="F3104" s="177" t="s">
        <v>135</v>
      </c>
      <c r="G3104" s="177" t="s">
        <v>142</v>
      </c>
      <c r="H3104" s="177" t="s">
        <v>142</v>
      </c>
    </row>
    <row r="3105" spans="1:8" x14ac:dyDescent="0.2">
      <c r="A3105" s="177" t="s">
        <v>237</v>
      </c>
      <c r="B3105" s="177" t="s">
        <v>2109</v>
      </c>
      <c r="C3105" s="177" t="s">
        <v>238</v>
      </c>
      <c r="D3105" s="177">
        <v>1</v>
      </c>
      <c r="E3105" s="177">
        <v>4</v>
      </c>
      <c r="F3105" s="177" t="s">
        <v>135</v>
      </c>
      <c r="G3105" s="177" t="s">
        <v>142</v>
      </c>
      <c r="H3105" s="177" t="s">
        <v>142</v>
      </c>
    </row>
    <row r="3106" spans="1:8" x14ac:dyDescent="0.2">
      <c r="A3106" s="177" t="s">
        <v>237</v>
      </c>
      <c r="B3106" s="177" t="s">
        <v>2109</v>
      </c>
      <c r="C3106" s="177" t="s">
        <v>242</v>
      </c>
      <c r="D3106" s="177">
        <v>1</v>
      </c>
      <c r="E3106" s="177">
        <v>4</v>
      </c>
      <c r="F3106" s="177" t="s">
        <v>135</v>
      </c>
      <c r="G3106" s="177" t="s">
        <v>142</v>
      </c>
      <c r="H3106" s="177" t="s">
        <v>142</v>
      </c>
    </row>
    <row r="3107" spans="1:8" x14ac:dyDescent="0.2">
      <c r="A3107" s="177" t="s">
        <v>237</v>
      </c>
      <c r="B3107" s="177" t="s">
        <v>2109</v>
      </c>
      <c r="C3107" s="177" t="s">
        <v>951</v>
      </c>
      <c r="D3107" s="177">
        <v>2</v>
      </c>
      <c r="E3107" s="177">
        <v>5</v>
      </c>
      <c r="F3107" s="177" t="s">
        <v>135</v>
      </c>
      <c r="G3107" s="177" t="s">
        <v>142</v>
      </c>
      <c r="H3107" s="177" t="s">
        <v>142</v>
      </c>
    </row>
    <row r="3108" spans="1:8" x14ac:dyDescent="0.2">
      <c r="A3108" s="177" t="s">
        <v>237</v>
      </c>
      <c r="B3108" s="177" t="s">
        <v>2109</v>
      </c>
      <c r="C3108" s="177" t="s">
        <v>773</v>
      </c>
      <c r="D3108" s="177">
        <v>1</v>
      </c>
      <c r="E3108" s="177">
        <v>5</v>
      </c>
      <c r="F3108" s="177" t="s">
        <v>135</v>
      </c>
      <c r="G3108" s="177" t="s">
        <v>142</v>
      </c>
      <c r="H3108" s="177" t="s">
        <v>142</v>
      </c>
    </row>
    <row r="3109" spans="1:8" x14ac:dyDescent="0.2">
      <c r="A3109" s="177" t="s">
        <v>237</v>
      </c>
      <c r="B3109" s="177" t="s">
        <v>2109</v>
      </c>
      <c r="C3109" s="177" t="s">
        <v>954</v>
      </c>
      <c r="D3109" s="177">
        <v>1</v>
      </c>
      <c r="E3109" s="177">
        <v>5</v>
      </c>
      <c r="F3109" s="177" t="s">
        <v>135</v>
      </c>
      <c r="G3109" s="177" t="s">
        <v>142</v>
      </c>
      <c r="H3109" s="177" t="s">
        <v>142</v>
      </c>
    </row>
    <row r="3110" spans="1:8" x14ac:dyDescent="0.2">
      <c r="A3110" s="177" t="s">
        <v>237</v>
      </c>
      <c r="B3110" s="177" t="s">
        <v>2109</v>
      </c>
      <c r="C3110" s="177" t="s">
        <v>2119</v>
      </c>
      <c r="D3110" s="177">
        <v>2</v>
      </c>
      <c r="E3110" s="177">
        <v>4</v>
      </c>
      <c r="F3110" s="177" t="s">
        <v>135</v>
      </c>
      <c r="G3110" s="177" t="s">
        <v>142</v>
      </c>
      <c r="H3110" s="177" t="s">
        <v>142</v>
      </c>
    </row>
    <row r="3111" spans="1:8" x14ac:dyDescent="0.2">
      <c r="A3111" s="177" t="s">
        <v>237</v>
      </c>
      <c r="B3111" s="177" t="s">
        <v>2109</v>
      </c>
      <c r="C3111" s="177" t="s">
        <v>828</v>
      </c>
      <c r="D3111" s="177">
        <v>1</v>
      </c>
      <c r="E3111" s="177">
        <v>5</v>
      </c>
      <c r="F3111" s="177" t="s">
        <v>135</v>
      </c>
      <c r="G3111" s="177" t="s">
        <v>142</v>
      </c>
      <c r="H3111" s="177" t="s">
        <v>142</v>
      </c>
    </row>
    <row r="3112" spans="1:8" x14ac:dyDescent="0.2">
      <c r="A3112" s="177" t="s">
        <v>237</v>
      </c>
      <c r="B3112" s="177" t="s">
        <v>2109</v>
      </c>
      <c r="C3112" s="177" t="s">
        <v>2120</v>
      </c>
      <c r="D3112" s="177">
        <v>1</v>
      </c>
      <c r="E3112" s="177">
        <v>5</v>
      </c>
      <c r="F3112" s="177" t="s">
        <v>135</v>
      </c>
      <c r="G3112" s="177" t="s">
        <v>142</v>
      </c>
      <c r="H3112" s="177" t="s">
        <v>142</v>
      </c>
    </row>
    <row r="3113" spans="1:8" x14ac:dyDescent="0.2">
      <c r="A3113" s="177" t="s">
        <v>237</v>
      </c>
      <c r="B3113" s="177" t="s">
        <v>2109</v>
      </c>
      <c r="C3113" s="177" t="s">
        <v>536</v>
      </c>
      <c r="D3113" s="177">
        <v>2</v>
      </c>
      <c r="E3113" s="177">
        <v>4</v>
      </c>
      <c r="F3113" s="177" t="s">
        <v>135</v>
      </c>
      <c r="G3113" s="177" t="s">
        <v>142</v>
      </c>
      <c r="H3113" s="177" t="s">
        <v>142</v>
      </c>
    </row>
    <row r="3114" spans="1:8" x14ac:dyDescent="0.2">
      <c r="A3114" s="177" t="s">
        <v>237</v>
      </c>
      <c r="B3114" s="177" t="s">
        <v>2109</v>
      </c>
      <c r="C3114" s="177" t="s">
        <v>2121</v>
      </c>
      <c r="D3114" s="177">
        <v>2</v>
      </c>
      <c r="E3114" s="177">
        <v>5</v>
      </c>
      <c r="F3114" s="177" t="s">
        <v>135</v>
      </c>
      <c r="G3114" s="177" t="s">
        <v>142</v>
      </c>
      <c r="H3114" s="177" t="s">
        <v>142</v>
      </c>
    </row>
    <row r="3115" spans="1:8" x14ac:dyDescent="0.2">
      <c r="A3115" s="177" t="s">
        <v>237</v>
      </c>
      <c r="B3115" s="177" t="s">
        <v>2109</v>
      </c>
      <c r="C3115" s="177" t="s">
        <v>250</v>
      </c>
      <c r="D3115" s="177">
        <v>2</v>
      </c>
      <c r="E3115" s="177">
        <v>5</v>
      </c>
      <c r="F3115" s="177" t="s">
        <v>135</v>
      </c>
      <c r="G3115" s="177" t="s">
        <v>142</v>
      </c>
      <c r="H3115" s="177" t="s">
        <v>142</v>
      </c>
    </row>
    <row r="3116" spans="1:8" x14ac:dyDescent="0.2">
      <c r="A3116" s="177" t="s">
        <v>237</v>
      </c>
      <c r="B3116" s="177" t="s">
        <v>2109</v>
      </c>
      <c r="C3116" s="177" t="s">
        <v>2122</v>
      </c>
      <c r="D3116" s="177">
        <v>2</v>
      </c>
      <c r="E3116" s="177">
        <v>4</v>
      </c>
      <c r="F3116" s="177" t="s">
        <v>135</v>
      </c>
      <c r="G3116" s="177" t="s">
        <v>142</v>
      </c>
      <c r="H3116" s="177" t="s">
        <v>142</v>
      </c>
    </row>
    <row r="3117" spans="1:8" x14ac:dyDescent="0.2">
      <c r="A3117" s="177" t="s">
        <v>237</v>
      </c>
      <c r="B3117" s="177" t="s">
        <v>2109</v>
      </c>
      <c r="C3117" s="177" t="s">
        <v>1812</v>
      </c>
      <c r="D3117" s="177">
        <v>2</v>
      </c>
      <c r="E3117" s="177">
        <v>4</v>
      </c>
      <c r="F3117" s="177" t="s">
        <v>135</v>
      </c>
      <c r="G3117" s="177" t="s">
        <v>142</v>
      </c>
      <c r="H3117" s="177" t="s">
        <v>142</v>
      </c>
    </row>
    <row r="3118" spans="1:8" x14ac:dyDescent="0.2">
      <c r="A3118" s="177" t="s">
        <v>237</v>
      </c>
      <c r="B3118" s="177" t="s">
        <v>2109</v>
      </c>
      <c r="C3118" s="177" t="s">
        <v>2123</v>
      </c>
      <c r="D3118" s="177">
        <v>1</v>
      </c>
      <c r="E3118" s="177">
        <v>5</v>
      </c>
      <c r="F3118" s="177" t="s">
        <v>135</v>
      </c>
      <c r="G3118" s="177" t="s">
        <v>142</v>
      </c>
      <c r="H3118" s="177" t="s">
        <v>142</v>
      </c>
    </row>
    <row r="3119" spans="1:8" x14ac:dyDescent="0.2">
      <c r="A3119" s="177" t="s">
        <v>237</v>
      </c>
      <c r="B3119" s="177" t="s">
        <v>2109</v>
      </c>
      <c r="C3119" s="177" t="s">
        <v>543</v>
      </c>
      <c r="D3119" s="177">
        <v>2</v>
      </c>
      <c r="E3119" s="177">
        <v>5</v>
      </c>
      <c r="F3119" s="177" t="s">
        <v>135</v>
      </c>
      <c r="G3119" s="177" t="s">
        <v>142</v>
      </c>
      <c r="H3119" s="177" t="s">
        <v>142</v>
      </c>
    </row>
    <row r="3120" spans="1:8" x14ac:dyDescent="0.2">
      <c r="A3120" s="177" t="s">
        <v>237</v>
      </c>
      <c r="B3120" s="177" t="s">
        <v>2109</v>
      </c>
      <c r="C3120" s="177" t="s">
        <v>2124</v>
      </c>
      <c r="D3120" s="177">
        <v>2</v>
      </c>
      <c r="E3120" s="177">
        <v>5</v>
      </c>
      <c r="F3120" s="177" t="s">
        <v>135</v>
      </c>
      <c r="G3120" s="177" t="s">
        <v>142</v>
      </c>
      <c r="H3120" s="177" t="s">
        <v>142</v>
      </c>
    </row>
    <row r="3121" spans="1:8" x14ac:dyDescent="0.2">
      <c r="A3121" s="177" t="s">
        <v>237</v>
      </c>
      <c r="B3121" s="177" t="s">
        <v>2109</v>
      </c>
      <c r="C3121" s="177" t="s">
        <v>1959</v>
      </c>
      <c r="D3121" s="177">
        <v>2</v>
      </c>
      <c r="E3121" s="177">
        <v>4</v>
      </c>
      <c r="F3121" s="177" t="s">
        <v>135</v>
      </c>
      <c r="G3121" s="177" t="s">
        <v>142</v>
      </c>
      <c r="H3121" s="177" t="s">
        <v>142</v>
      </c>
    </row>
    <row r="3122" spans="1:8" x14ac:dyDescent="0.2">
      <c r="A3122" s="177" t="s">
        <v>237</v>
      </c>
      <c r="B3122" s="177" t="s">
        <v>2109</v>
      </c>
      <c r="C3122" s="177" t="s">
        <v>1960</v>
      </c>
      <c r="D3122" s="177">
        <v>2</v>
      </c>
      <c r="E3122" s="177">
        <v>5</v>
      </c>
      <c r="F3122" s="177" t="s">
        <v>135</v>
      </c>
      <c r="G3122" s="177" t="s">
        <v>142</v>
      </c>
      <c r="H3122" s="177" t="s">
        <v>142</v>
      </c>
    </row>
    <row r="3123" spans="1:8" x14ac:dyDescent="0.2">
      <c r="A3123" s="177" t="s">
        <v>237</v>
      </c>
      <c r="B3123" s="177" t="s">
        <v>2109</v>
      </c>
      <c r="C3123" s="177" t="s">
        <v>650</v>
      </c>
      <c r="D3123" s="177">
        <v>2</v>
      </c>
      <c r="E3123" s="177">
        <v>4</v>
      </c>
      <c r="F3123" s="177" t="s">
        <v>135</v>
      </c>
      <c r="G3123" s="177" t="s">
        <v>142</v>
      </c>
      <c r="H3123" s="177" t="s">
        <v>142</v>
      </c>
    </row>
    <row r="3124" spans="1:8" x14ac:dyDescent="0.2">
      <c r="A3124" s="177" t="s">
        <v>237</v>
      </c>
      <c r="B3124" s="177" t="s">
        <v>2109</v>
      </c>
      <c r="C3124" s="177" t="s">
        <v>651</v>
      </c>
      <c r="D3124" s="177">
        <v>2</v>
      </c>
      <c r="E3124" s="177">
        <v>5</v>
      </c>
      <c r="F3124" s="177" t="s">
        <v>135</v>
      </c>
      <c r="G3124" s="177" t="s">
        <v>142</v>
      </c>
      <c r="H3124" s="177" t="s">
        <v>142</v>
      </c>
    </row>
    <row r="3125" spans="1:8" x14ac:dyDescent="0.2">
      <c r="A3125" s="177" t="s">
        <v>237</v>
      </c>
      <c r="B3125" s="177" t="s">
        <v>2109</v>
      </c>
      <c r="C3125" s="177" t="s">
        <v>2125</v>
      </c>
      <c r="D3125" s="177">
        <v>1</v>
      </c>
      <c r="E3125" s="177">
        <v>5</v>
      </c>
      <c r="F3125" s="177" t="s">
        <v>135</v>
      </c>
      <c r="G3125" s="177" t="s">
        <v>142</v>
      </c>
      <c r="H3125" s="177" t="s">
        <v>142</v>
      </c>
    </row>
    <row r="3126" spans="1:8" x14ac:dyDescent="0.2">
      <c r="A3126" s="177" t="s">
        <v>237</v>
      </c>
      <c r="B3126" s="177" t="s">
        <v>2109</v>
      </c>
      <c r="C3126" s="177" t="s">
        <v>2126</v>
      </c>
      <c r="D3126" s="177">
        <v>2</v>
      </c>
      <c r="E3126" s="177">
        <v>4</v>
      </c>
      <c r="F3126" s="177" t="s">
        <v>135</v>
      </c>
      <c r="G3126" s="177" t="s">
        <v>142</v>
      </c>
      <c r="H3126" s="177" t="s">
        <v>142</v>
      </c>
    </row>
    <row r="3127" spans="1:8" x14ac:dyDescent="0.2">
      <c r="A3127" s="177" t="s">
        <v>237</v>
      </c>
      <c r="B3127" s="177" t="s">
        <v>2109</v>
      </c>
      <c r="C3127" s="177" t="s">
        <v>1551</v>
      </c>
      <c r="D3127" s="177">
        <v>2</v>
      </c>
      <c r="E3127" s="177">
        <v>4</v>
      </c>
      <c r="F3127" s="177" t="s">
        <v>135</v>
      </c>
      <c r="G3127" s="177" t="s">
        <v>142</v>
      </c>
      <c r="H3127" s="177" t="s">
        <v>142</v>
      </c>
    </row>
    <row r="3128" spans="1:8" x14ac:dyDescent="0.2">
      <c r="A3128" s="177" t="s">
        <v>237</v>
      </c>
      <c r="B3128" s="177" t="s">
        <v>2109</v>
      </c>
      <c r="C3128" s="177" t="s">
        <v>1417</v>
      </c>
      <c r="D3128" s="177">
        <v>3</v>
      </c>
      <c r="E3128" s="177">
        <v>4</v>
      </c>
      <c r="F3128" s="177" t="s">
        <v>135</v>
      </c>
      <c r="G3128" s="177" t="s">
        <v>142</v>
      </c>
      <c r="H3128" s="177" t="s">
        <v>142</v>
      </c>
    </row>
    <row r="3129" spans="1:8" x14ac:dyDescent="0.2">
      <c r="A3129" s="177" t="s">
        <v>239</v>
      </c>
      <c r="B3129" s="177" t="s">
        <v>2127</v>
      </c>
      <c r="C3129" s="177" t="s">
        <v>427</v>
      </c>
      <c r="D3129" s="177">
        <v>2</v>
      </c>
      <c r="E3129" s="177">
        <v>6</v>
      </c>
      <c r="F3129" s="177" t="s">
        <v>135</v>
      </c>
      <c r="G3129" s="177" t="s">
        <v>142</v>
      </c>
      <c r="H3129" s="177" t="s">
        <v>142</v>
      </c>
    </row>
    <row r="3130" spans="1:8" x14ac:dyDescent="0.2">
      <c r="A3130" s="177" t="s">
        <v>239</v>
      </c>
      <c r="B3130" s="177" t="s">
        <v>2127</v>
      </c>
      <c r="C3130" s="177" t="s">
        <v>1518</v>
      </c>
      <c r="D3130" s="177">
        <v>2</v>
      </c>
      <c r="E3130" s="177">
        <v>7</v>
      </c>
      <c r="F3130" s="177" t="s">
        <v>142</v>
      </c>
      <c r="G3130" s="177" t="s">
        <v>142</v>
      </c>
      <c r="H3130" s="177" t="s">
        <v>142</v>
      </c>
    </row>
    <row r="3131" spans="1:8" x14ac:dyDescent="0.2">
      <c r="A3131" s="177" t="s">
        <v>239</v>
      </c>
      <c r="B3131" s="177" t="s">
        <v>2127</v>
      </c>
      <c r="C3131" s="177" t="s">
        <v>2128</v>
      </c>
      <c r="D3131" s="177">
        <v>2</v>
      </c>
      <c r="E3131" s="177">
        <v>6</v>
      </c>
      <c r="F3131" s="177" t="s">
        <v>135</v>
      </c>
      <c r="G3131" s="177" t="s">
        <v>142</v>
      </c>
      <c r="H3131" s="177" t="s">
        <v>142</v>
      </c>
    </row>
    <row r="3132" spans="1:8" x14ac:dyDescent="0.2">
      <c r="A3132" s="177" t="s">
        <v>239</v>
      </c>
      <c r="B3132" s="177" t="s">
        <v>2127</v>
      </c>
      <c r="C3132" s="177" t="s">
        <v>2129</v>
      </c>
      <c r="D3132" s="177">
        <v>2</v>
      </c>
      <c r="E3132" s="177">
        <v>7</v>
      </c>
      <c r="F3132" s="177" t="s">
        <v>142</v>
      </c>
      <c r="G3132" s="177" t="s">
        <v>142</v>
      </c>
      <c r="H3132" s="177" t="s">
        <v>142</v>
      </c>
    </row>
    <row r="3133" spans="1:8" x14ac:dyDescent="0.2">
      <c r="A3133" s="177" t="s">
        <v>239</v>
      </c>
      <c r="B3133" s="177" t="s">
        <v>2127</v>
      </c>
      <c r="C3133" s="177" t="s">
        <v>700</v>
      </c>
      <c r="D3133" s="177">
        <v>2</v>
      </c>
      <c r="E3133" s="177">
        <v>6</v>
      </c>
      <c r="F3133" s="177" t="s">
        <v>135</v>
      </c>
      <c r="G3133" s="177" t="s">
        <v>142</v>
      </c>
      <c r="H3133" s="177" t="s">
        <v>142</v>
      </c>
    </row>
    <row r="3134" spans="1:8" x14ac:dyDescent="0.2">
      <c r="A3134" s="177" t="s">
        <v>239</v>
      </c>
      <c r="B3134" s="177" t="s">
        <v>2127</v>
      </c>
      <c r="C3134" s="177" t="s">
        <v>1295</v>
      </c>
      <c r="D3134" s="177">
        <v>1</v>
      </c>
      <c r="E3134" s="177">
        <v>6</v>
      </c>
      <c r="F3134" s="177" t="s">
        <v>135</v>
      </c>
      <c r="G3134" s="177" t="s">
        <v>142</v>
      </c>
      <c r="H3134" s="177" t="s">
        <v>142</v>
      </c>
    </row>
    <row r="3135" spans="1:8" x14ac:dyDescent="0.2">
      <c r="A3135" s="177" t="s">
        <v>239</v>
      </c>
      <c r="B3135" s="177" t="s">
        <v>2127</v>
      </c>
      <c r="C3135" s="177" t="s">
        <v>2130</v>
      </c>
      <c r="D3135" s="177">
        <v>2</v>
      </c>
      <c r="E3135" s="177">
        <v>7</v>
      </c>
      <c r="F3135" s="177" t="s">
        <v>142</v>
      </c>
      <c r="G3135" s="177" t="s">
        <v>142</v>
      </c>
      <c r="H3135" s="177" t="s">
        <v>142</v>
      </c>
    </row>
    <row r="3136" spans="1:8" x14ac:dyDescent="0.2">
      <c r="A3136" s="177" t="s">
        <v>239</v>
      </c>
      <c r="B3136" s="177" t="s">
        <v>2127</v>
      </c>
      <c r="C3136" s="177" t="s">
        <v>2131</v>
      </c>
      <c r="D3136" s="177">
        <v>2</v>
      </c>
      <c r="E3136" s="177">
        <v>6</v>
      </c>
      <c r="F3136" s="177" t="s">
        <v>135</v>
      </c>
      <c r="G3136" s="177" t="s">
        <v>142</v>
      </c>
      <c r="H3136" s="177" t="s">
        <v>142</v>
      </c>
    </row>
    <row r="3137" spans="1:8" x14ac:dyDescent="0.2">
      <c r="A3137" s="177" t="s">
        <v>239</v>
      </c>
      <c r="B3137" s="177" t="s">
        <v>2127</v>
      </c>
      <c r="C3137" s="177" t="s">
        <v>1064</v>
      </c>
      <c r="D3137" s="177">
        <v>2</v>
      </c>
      <c r="E3137" s="177">
        <v>6</v>
      </c>
      <c r="F3137" s="177" t="s">
        <v>135</v>
      </c>
      <c r="G3137" s="177" t="s">
        <v>142</v>
      </c>
      <c r="H3137" s="177" t="s">
        <v>142</v>
      </c>
    </row>
    <row r="3138" spans="1:8" x14ac:dyDescent="0.2">
      <c r="A3138" s="177" t="s">
        <v>239</v>
      </c>
      <c r="B3138" s="177" t="s">
        <v>2127</v>
      </c>
      <c r="C3138" s="177" t="s">
        <v>319</v>
      </c>
      <c r="D3138" s="177">
        <v>2</v>
      </c>
      <c r="E3138" s="177">
        <v>6</v>
      </c>
      <c r="F3138" s="177" t="s">
        <v>135</v>
      </c>
      <c r="G3138" s="177" t="s">
        <v>142</v>
      </c>
      <c r="H3138" s="177" t="s">
        <v>142</v>
      </c>
    </row>
    <row r="3139" spans="1:8" x14ac:dyDescent="0.2">
      <c r="A3139" s="177" t="s">
        <v>239</v>
      </c>
      <c r="B3139" s="177" t="s">
        <v>2127</v>
      </c>
      <c r="C3139" s="177" t="s">
        <v>321</v>
      </c>
      <c r="D3139" s="177">
        <v>2</v>
      </c>
      <c r="E3139" s="177">
        <v>6</v>
      </c>
      <c r="F3139" s="177" t="s">
        <v>135</v>
      </c>
      <c r="G3139" s="177" t="s">
        <v>142</v>
      </c>
      <c r="H3139" s="177" t="s">
        <v>142</v>
      </c>
    </row>
    <row r="3140" spans="1:8" x14ac:dyDescent="0.2">
      <c r="A3140" s="177" t="s">
        <v>239</v>
      </c>
      <c r="B3140" s="177" t="s">
        <v>2127</v>
      </c>
      <c r="C3140" s="177" t="s">
        <v>324</v>
      </c>
      <c r="D3140" s="177">
        <v>1</v>
      </c>
      <c r="E3140" s="177">
        <v>6</v>
      </c>
      <c r="F3140" s="177" t="s">
        <v>135</v>
      </c>
      <c r="G3140" s="177" t="s">
        <v>142</v>
      </c>
      <c r="H3140" s="177" t="s">
        <v>142</v>
      </c>
    </row>
    <row r="3141" spans="1:8" x14ac:dyDescent="0.2">
      <c r="A3141" s="177" t="s">
        <v>239</v>
      </c>
      <c r="B3141" s="177" t="s">
        <v>2127</v>
      </c>
      <c r="C3141" s="177" t="s">
        <v>2132</v>
      </c>
      <c r="D3141" s="177">
        <v>1</v>
      </c>
      <c r="E3141" s="177">
        <v>6</v>
      </c>
      <c r="F3141" s="177" t="s">
        <v>135</v>
      </c>
      <c r="G3141" s="177" t="s">
        <v>142</v>
      </c>
      <c r="H3141" s="177" t="s">
        <v>142</v>
      </c>
    </row>
    <row r="3142" spans="1:8" x14ac:dyDescent="0.2">
      <c r="A3142" s="177" t="s">
        <v>239</v>
      </c>
      <c r="B3142" s="177" t="s">
        <v>2127</v>
      </c>
      <c r="C3142" s="177" t="s">
        <v>581</v>
      </c>
      <c r="D3142" s="177">
        <v>1</v>
      </c>
      <c r="E3142" s="177">
        <v>6</v>
      </c>
      <c r="F3142" s="177" t="s">
        <v>135</v>
      </c>
      <c r="G3142" s="177" t="s">
        <v>142</v>
      </c>
      <c r="H3142" s="177" t="s">
        <v>142</v>
      </c>
    </row>
    <row r="3143" spans="1:8" x14ac:dyDescent="0.2">
      <c r="A3143" s="177" t="s">
        <v>239</v>
      </c>
      <c r="B3143" s="177" t="s">
        <v>2127</v>
      </c>
      <c r="C3143" s="177" t="s">
        <v>2133</v>
      </c>
      <c r="D3143" s="177">
        <v>1</v>
      </c>
      <c r="E3143" s="177">
        <v>6</v>
      </c>
      <c r="F3143" s="177" t="s">
        <v>135</v>
      </c>
      <c r="G3143" s="177" t="s">
        <v>142</v>
      </c>
      <c r="H3143" s="177" t="s">
        <v>142</v>
      </c>
    </row>
    <row r="3144" spans="1:8" x14ac:dyDescent="0.2">
      <c r="A3144" s="177" t="s">
        <v>239</v>
      </c>
      <c r="B3144" s="177" t="s">
        <v>2127</v>
      </c>
      <c r="C3144" s="177" t="s">
        <v>445</v>
      </c>
      <c r="D3144" s="177">
        <v>2</v>
      </c>
      <c r="E3144" s="177">
        <v>7</v>
      </c>
      <c r="F3144" s="177" t="s">
        <v>142</v>
      </c>
      <c r="G3144" s="177" t="s">
        <v>142</v>
      </c>
      <c r="H3144" s="177" t="s">
        <v>142</v>
      </c>
    </row>
    <row r="3145" spans="1:8" x14ac:dyDescent="0.2">
      <c r="A3145" s="177" t="s">
        <v>239</v>
      </c>
      <c r="B3145" s="177" t="s">
        <v>2127</v>
      </c>
      <c r="C3145" s="177" t="s">
        <v>1494</v>
      </c>
      <c r="D3145" s="177">
        <v>2</v>
      </c>
      <c r="E3145" s="177">
        <v>6</v>
      </c>
      <c r="F3145" s="177" t="s">
        <v>135</v>
      </c>
      <c r="G3145" s="177" t="s">
        <v>142</v>
      </c>
      <c r="H3145" s="177" t="s">
        <v>142</v>
      </c>
    </row>
    <row r="3146" spans="1:8" x14ac:dyDescent="0.2">
      <c r="A3146" s="177" t="s">
        <v>239</v>
      </c>
      <c r="B3146" s="177" t="s">
        <v>2127</v>
      </c>
      <c r="C3146" s="177" t="s">
        <v>2134</v>
      </c>
      <c r="D3146" s="177">
        <v>2</v>
      </c>
      <c r="E3146" s="177">
        <v>6</v>
      </c>
      <c r="F3146" s="177" t="s">
        <v>135</v>
      </c>
      <c r="G3146" s="177" t="s">
        <v>142</v>
      </c>
      <c r="H3146" s="177" t="s">
        <v>142</v>
      </c>
    </row>
    <row r="3147" spans="1:8" x14ac:dyDescent="0.2">
      <c r="A3147" s="177" t="s">
        <v>239</v>
      </c>
      <c r="B3147" s="177" t="s">
        <v>2127</v>
      </c>
      <c r="C3147" s="177" t="s">
        <v>1738</v>
      </c>
      <c r="D3147" s="177">
        <v>2</v>
      </c>
      <c r="E3147" s="177">
        <v>7</v>
      </c>
      <c r="F3147" s="177" t="s">
        <v>142</v>
      </c>
      <c r="G3147" s="177" t="s">
        <v>142</v>
      </c>
      <c r="H3147" s="177" t="s">
        <v>142</v>
      </c>
    </row>
    <row r="3148" spans="1:8" x14ac:dyDescent="0.2">
      <c r="A3148" s="177" t="s">
        <v>239</v>
      </c>
      <c r="B3148" s="177" t="s">
        <v>2127</v>
      </c>
      <c r="C3148" s="177" t="s">
        <v>2135</v>
      </c>
      <c r="D3148" s="177">
        <v>1</v>
      </c>
      <c r="E3148" s="177">
        <v>6</v>
      </c>
      <c r="F3148" s="177" t="s">
        <v>135</v>
      </c>
      <c r="G3148" s="177" t="s">
        <v>142</v>
      </c>
      <c r="H3148" s="177" t="s">
        <v>142</v>
      </c>
    </row>
    <row r="3149" spans="1:8" x14ac:dyDescent="0.2">
      <c r="A3149" s="177" t="s">
        <v>239</v>
      </c>
      <c r="B3149" s="177" t="s">
        <v>2127</v>
      </c>
      <c r="C3149" s="177" t="s">
        <v>1624</v>
      </c>
      <c r="D3149" s="177">
        <v>2</v>
      </c>
      <c r="E3149" s="177">
        <v>7</v>
      </c>
      <c r="F3149" s="177" t="s">
        <v>142</v>
      </c>
      <c r="G3149" s="177" t="s">
        <v>142</v>
      </c>
      <c r="H3149" s="177" t="s">
        <v>142</v>
      </c>
    </row>
    <row r="3150" spans="1:8" x14ac:dyDescent="0.2">
      <c r="A3150" s="177" t="s">
        <v>239</v>
      </c>
      <c r="B3150" s="177" t="s">
        <v>2127</v>
      </c>
      <c r="C3150" s="177" t="s">
        <v>332</v>
      </c>
      <c r="D3150" s="177">
        <v>1</v>
      </c>
      <c r="E3150" s="177">
        <v>6</v>
      </c>
      <c r="F3150" s="177" t="s">
        <v>135</v>
      </c>
      <c r="G3150" s="177" t="s">
        <v>142</v>
      </c>
      <c r="H3150" s="177" t="s">
        <v>142</v>
      </c>
    </row>
    <row r="3151" spans="1:8" x14ac:dyDescent="0.2">
      <c r="A3151" s="177" t="s">
        <v>239</v>
      </c>
      <c r="B3151" s="177" t="s">
        <v>2127</v>
      </c>
      <c r="C3151" s="177" t="s">
        <v>932</v>
      </c>
      <c r="D3151" s="177">
        <v>1</v>
      </c>
      <c r="E3151" s="177">
        <v>6</v>
      </c>
      <c r="F3151" s="177" t="s">
        <v>135</v>
      </c>
      <c r="G3151" s="177" t="s">
        <v>142</v>
      </c>
      <c r="H3151" s="177" t="s">
        <v>142</v>
      </c>
    </row>
    <row r="3152" spans="1:8" x14ac:dyDescent="0.2">
      <c r="A3152" s="177" t="s">
        <v>239</v>
      </c>
      <c r="B3152" s="177" t="s">
        <v>2127</v>
      </c>
      <c r="C3152" s="177" t="s">
        <v>2136</v>
      </c>
      <c r="D3152" s="177">
        <v>1</v>
      </c>
      <c r="E3152" s="177">
        <v>6</v>
      </c>
      <c r="F3152" s="177" t="s">
        <v>135</v>
      </c>
      <c r="G3152" s="177" t="s">
        <v>142</v>
      </c>
      <c r="H3152" s="177" t="s">
        <v>142</v>
      </c>
    </row>
    <row r="3153" spans="1:8" x14ac:dyDescent="0.2">
      <c r="A3153" s="177" t="s">
        <v>239</v>
      </c>
      <c r="B3153" s="177" t="s">
        <v>2127</v>
      </c>
      <c r="C3153" s="177" t="s">
        <v>813</v>
      </c>
      <c r="D3153" s="177">
        <v>1</v>
      </c>
      <c r="E3153" s="177">
        <v>6</v>
      </c>
      <c r="F3153" s="177" t="s">
        <v>135</v>
      </c>
      <c r="G3153" s="177" t="s">
        <v>142</v>
      </c>
      <c r="H3153" s="177" t="s">
        <v>142</v>
      </c>
    </row>
    <row r="3154" spans="1:8" x14ac:dyDescent="0.2">
      <c r="A3154" s="177" t="s">
        <v>239</v>
      </c>
      <c r="B3154" s="177" t="s">
        <v>2127</v>
      </c>
      <c r="C3154" s="177" t="s">
        <v>1078</v>
      </c>
      <c r="D3154" s="177">
        <v>2</v>
      </c>
      <c r="E3154" s="177">
        <v>7</v>
      </c>
      <c r="F3154" s="177" t="s">
        <v>142</v>
      </c>
      <c r="G3154" s="177" t="s">
        <v>142</v>
      </c>
      <c r="H3154" s="177" t="s">
        <v>142</v>
      </c>
    </row>
    <row r="3155" spans="1:8" x14ac:dyDescent="0.2">
      <c r="A3155" s="177" t="s">
        <v>239</v>
      </c>
      <c r="B3155" s="177" t="s">
        <v>2127</v>
      </c>
      <c r="C3155" s="177" t="s">
        <v>210</v>
      </c>
      <c r="D3155" s="177">
        <v>2</v>
      </c>
      <c r="E3155" s="177">
        <v>6</v>
      </c>
      <c r="F3155" s="177" t="s">
        <v>135</v>
      </c>
      <c r="G3155" s="177" t="s">
        <v>142</v>
      </c>
      <c r="H3155" s="177" t="s">
        <v>142</v>
      </c>
    </row>
    <row r="3156" spans="1:8" x14ac:dyDescent="0.2">
      <c r="A3156" s="177" t="s">
        <v>239</v>
      </c>
      <c r="B3156" s="177" t="s">
        <v>2127</v>
      </c>
      <c r="C3156" s="177" t="s">
        <v>212</v>
      </c>
      <c r="D3156" s="177">
        <v>1</v>
      </c>
      <c r="E3156" s="177">
        <v>6</v>
      </c>
      <c r="F3156" s="177" t="s">
        <v>135</v>
      </c>
      <c r="G3156" s="177" t="s">
        <v>142</v>
      </c>
      <c r="H3156" s="177" t="s">
        <v>142</v>
      </c>
    </row>
    <row r="3157" spans="1:8" x14ac:dyDescent="0.2">
      <c r="A3157" s="177" t="s">
        <v>239</v>
      </c>
      <c r="B3157" s="177" t="s">
        <v>2127</v>
      </c>
      <c r="C3157" s="177" t="s">
        <v>274</v>
      </c>
      <c r="D3157" s="177">
        <v>2</v>
      </c>
      <c r="E3157" s="177">
        <v>6</v>
      </c>
      <c r="F3157" s="177" t="s">
        <v>135</v>
      </c>
      <c r="G3157" s="177" t="s">
        <v>142</v>
      </c>
      <c r="H3157" s="177" t="s">
        <v>142</v>
      </c>
    </row>
    <row r="3158" spans="1:8" x14ac:dyDescent="0.2">
      <c r="A3158" s="177" t="s">
        <v>239</v>
      </c>
      <c r="B3158" s="177" t="s">
        <v>2127</v>
      </c>
      <c r="C3158" s="177" t="s">
        <v>2137</v>
      </c>
      <c r="D3158" s="177">
        <v>2</v>
      </c>
      <c r="E3158" s="177">
        <v>6</v>
      </c>
      <c r="F3158" s="177" t="s">
        <v>135</v>
      </c>
      <c r="G3158" s="177" t="s">
        <v>142</v>
      </c>
      <c r="H3158" s="177" t="s">
        <v>142</v>
      </c>
    </row>
    <row r="3159" spans="1:8" x14ac:dyDescent="0.2">
      <c r="A3159" s="177" t="s">
        <v>239</v>
      </c>
      <c r="B3159" s="177" t="s">
        <v>2127</v>
      </c>
      <c r="C3159" s="177" t="s">
        <v>2138</v>
      </c>
      <c r="D3159" s="177">
        <v>2</v>
      </c>
      <c r="E3159" s="177">
        <v>6</v>
      </c>
      <c r="F3159" s="177" t="s">
        <v>135</v>
      </c>
      <c r="G3159" s="177" t="s">
        <v>142</v>
      </c>
      <c r="H3159" s="177" t="s">
        <v>142</v>
      </c>
    </row>
    <row r="3160" spans="1:8" x14ac:dyDescent="0.2">
      <c r="A3160" s="177" t="s">
        <v>239</v>
      </c>
      <c r="B3160" s="177" t="s">
        <v>2127</v>
      </c>
      <c r="C3160" s="177" t="s">
        <v>2139</v>
      </c>
      <c r="D3160" s="177">
        <v>2</v>
      </c>
      <c r="E3160" s="177">
        <v>6</v>
      </c>
      <c r="F3160" s="177" t="s">
        <v>135</v>
      </c>
      <c r="G3160" s="177" t="s">
        <v>142</v>
      </c>
      <c r="H3160" s="177" t="s">
        <v>142</v>
      </c>
    </row>
    <row r="3161" spans="1:8" x14ac:dyDescent="0.2">
      <c r="A3161" s="177" t="s">
        <v>239</v>
      </c>
      <c r="B3161" s="177" t="s">
        <v>2127</v>
      </c>
      <c r="C3161" s="177" t="s">
        <v>339</v>
      </c>
      <c r="D3161" s="177">
        <v>1</v>
      </c>
      <c r="E3161" s="177">
        <v>6</v>
      </c>
      <c r="F3161" s="177" t="s">
        <v>135</v>
      </c>
      <c r="G3161" s="177" t="s">
        <v>142</v>
      </c>
      <c r="H3161" s="177" t="s">
        <v>142</v>
      </c>
    </row>
    <row r="3162" spans="1:8" x14ac:dyDescent="0.2">
      <c r="A3162" s="177" t="s">
        <v>239</v>
      </c>
      <c r="B3162" s="177" t="s">
        <v>2127</v>
      </c>
      <c r="C3162" s="177" t="s">
        <v>2140</v>
      </c>
      <c r="D3162" s="177">
        <v>1</v>
      </c>
      <c r="E3162" s="177">
        <v>7</v>
      </c>
      <c r="F3162" s="177" t="s">
        <v>142</v>
      </c>
      <c r="G3162" s="177" t="s">
        <v>142</v>
      </c>
      <c r="H3162" s="177" t="s">
        <v>142</v>
      </c>
    </row>
    <row r="3163" spans="1:8" x14ac:dyDescent="0.2">
      <c r="A3163" s="177" t="s">
        <v>239</v>
      </c>
      <c r="B3163" s="177" t="s">
        <v>2127</v>
      </c>
      <c r="C3163" s="177" t="s">
        <v>340</v>
      </c>
      <c r="D3163" s="177">
        <v>2</v>
      </c>
      <c r="E3163" s="177">
        <v>7</v>
      </c>
      <c r="F3163" s="177" t="s">
        <v>142</v>
      </c>
      <c r="G3163" s="177" t="s">
        <v>142</v>
      </c>
      <c r="H3163" s="177" t="s">
        <v>142</v>
      </c>
    </row>
    <row r="3164" spans="1:8" x14ac:dyDescent="0.2">
      <c r="A3164" s="177" t="s">
        <v>239</v>
      </c>
      <c r="B3164" s="177" t="s">
        <v>2127</v>
      </c>
      <c r="C3164" s="177" t="s">
        <v>2141</v>
      </c>
      <c r="D3164" s="177">
        <v>2</v>
      </c>
      <c r="E3164" s="177">
        <v>6</v>
      </c>
      <c r="F3164" s="177" t="s">
        <v>135</v>
      </c>
      <c r="G3164" s="177" t="s">
        <v>142</v>
      </c>
      <c r="H3164" s="177" t="s">
        <v>142</v>
      </c>
    </row>
    <row r="3165" spans="1:8" x14ac:dyDescent="0.2">
      <c r="A3165" s="177" t="s">
        <v>239</v>
      </c>
      <c r="B3165" s="177" t="s">
        <v>2127</v>
      </c>
      <c r="C3165" s="177" t="s">
        <v>2142</v>
      </c>
      <c r="D3165" s="177">
        <v>1</v>
      </c>
      <c r="E3165" s="177">
        <v>6</v>
      </c>
      <c r="F3165" s="177" t="s">
        <v>135</v>
      </c>
      <c r="G3165" s="177" t="s">
        <v>142</v>
      </c>
      <c r="H3165" s="177" t="s">
        <v>142</v>
      </c>
    </row>
    <row r="3166" spans="1:8" x14ac:dyDescent="0.2">
      <c r="A3166" s="177" t="s">
        <v>239</v>
      </c>
      <c r="B3166" s="177" t="s">
        <v>2127</v>
      </c>
      <c r="C3166" s="177" t="s">
        <v>2143</v>
      </c>
      <c r="D3166" s="177">
        <v>2</v>
      </c>
      <c r="E3166" s="177">
        <v>6</v>
      </c>
      <c r="F3166" s="177" t="s">
        <v>135</v>
      </c>
      <c r="G3166" s="177" t="s">
        <v>142</v>
      </c>
      <c r="H3166" s="177" t="s">
        <v>142</v>
      </c>
    </row>
    <row r="3167" spans="1:8" x14ac:dyDescent="0.2">
      <c r="A3167" s="177" t="s">
        <v>239</v>
      </c>
      <c r="B3167" s="177" t="s">
        <v>2127</v>
      </c>
      <c r="C3167" s="177" t="s">
        <v>1090</v>
      </c>
      <c r="D3167" s="177">
        <v>2</v>
      </c>
      <c r="E3167" s="177">
        <v>6</v>
      </c>
      <c r="F3167" s="177" t="s">
        <v>135</v>
      </c>
      <c r="G3167" s="177" t="s">
        <v>142</v>
      </c>
      <c r="H3167" s="177" t="s">
        <v>142</v>
      </c>
    </row>
    <row r="3168" spans="1:8" x14ac:dyDescent="0.2">
      <c r="A3168" s="177" t="s">
        <v>239</v>
      </c>
      <c r="B3168" s="177" t="s">
        <v>2127</v>
      </c>
      <c r="C3168" s="177" t="s">
        <v>1092</v>
      </c>
      <c r="D3168" s="177">
        <v>1</v>
      </c>
      <c r="E3168" s="177">
        <v>6</v>
      </c>
      <c r="F3168" s="177" t="s">
        <v>135</v>
      </c>
      <c r="G3168" s="177" t="s">
        <v>142</v>
      </c>
      <c r="H3168" s="177" t="s">
        <v>142</v>
      </c>
    </row>
    <row r="3169" spans="1:8" x14ac:dyDescent="0.2">
      <c r="A3169" s="177" t="s">
        <v>239</v>
      </c>
      <c r="B3169" s="177" t="s">
        <v>2127</v>
      </c>
      <c r="C3169" s="177" t="s">
        <v>2144</v>
      </c>
      <c r="D3169" s="177">
        <v>2</v>
      </c>
      <c r="E3169" s="177">
        <v>6</v>
      </c>
      <c r="F3169" s="177" t="s">
        <v>135</v>
      </c>
      <c r="G3169" s="177" t="s">
        <v>142</v>
      </c>
      <c r="H3169" s="177" t="s">
        <v>142</v>
      </c>
    </row>
    <row r="3170" spans="1:8" x14ac:dyDescent="0.2">
      <c r="A3170" s="177" t="s">
        <v>239</v>
      </c>
      <c r="B3170" s="177" t="s">
        <v>2127</v>
      </c>
      <c r="C3170" s="177" t="s">
        <v>238</v>
      </c>
      <c r="D3170" s="177">
        <v>2</v>
      </c>
      <c r="E3170" s="177">
        <v>6</v>
      </c>
      <c r="F3170" s="177" t="s">
        <v>135</v>
      </c>
      <c r="G3170" s="177" t="s">
        <v>142</v>
      </c>
      <c r="H3170" s="177" t="s">
        <v>142</v>
      </c>
    </row>
    <row r="3171" spans="1:8" x14ac:dyDescent="0.2">
      <c r="A3171" s="177" t="s">
        <v>239</v>
      </c>
      <c r="B3171" s="177" t="s">
        <v>2127</v>
      </c>
      <c r="C3171" s="177" t="s">
        <v>2145</v>
      </c>
      <c r="D3171" s="177">
        <v>2</v>
      </c>
      <c r="E3171" s="177">
        <v>6</v>
      </c>
      <c r="F3171" s="177" t="s">
        <v>135</v>
      </c>
      <c r="G3171" s="177" t="s">
        <v>142</v>
      </c>
      <c r="H3171" s="177" t="s">
        <v>142</v>
      </c>
    </row>
    <row r="3172" spans="1:8" x14ac:dyDescent="0.2">
      <c r="A3172" s="177" t="s">
        <v>239</v>
      </c>
      <c r="B3172" s="177" t="s">
        <v>2127</v>
      </c>
      <c r="C3172" s="177" t="s">
        <v>689</v>
      </c>
      <c r="D3172" s="177">
        <v>2</v>
      </c>
      <c r="E3172" s="177">
        <v>7</v>
      </c>
      <c r="F3172" s="177" t="s">
        <v>142</v>
      </c>
      <c r="G3172" s="177" t="s">
        <v>142</v>
      </c>
      <c r="H3172" s="177" t="s">
        <v>142</v>
      </c>
    </row>
    <row r="3173" spans="1:8" x14ac:dyDescent="0.2">
      <c r="A3173" s="177" t="s">
        <v>239</v>
      </c>
      <c r="B3173" s="177" t="s">
        <v>2127</v>
      </c>
      <c r="C3173" s="177" t="s">
        <v>2146</v>
      </c>
      <c r="D3173" s="177">
        <v>2</v>
      </c>
      <c r="E3173" s="177">
        <v>6</v>
      </c>
      <c r="F3173" s="177" t="s">
        <v>135</v>
      </c>
      <c r="G3173" s="177" t="s">
        <v>142</v>
      </c>
      <c r="H3173" s="177" t="s">
        <v>142</v>
      </c>
    </row>
    <row r="3174" spans="1:8" x14ac:dyDescent="0.2">
      <c r="A3174" s="177" t="s">
        <v>239</v>
      </c>
      <c r="B3174" s="177" t="s">
        <v>2127</v>
      </c>
      <c r="C3174" s="177" t="s">
        <v>2147</v>
      </c>
      <c r="D3174" s="177">
        <v>2</v>
      </c>
      <c r="E3174" s="177">
        <v>6</v>
      </c>
      <c r="F3174" s="177" t="s">
        <v>135</v>
      </c>
      <c r="G3174" s="177" t="s">
        <v>142</v>
      </c>
      <c r="H3174" s="177" t="s">
        <v>142</v>
      </c>
    </row>
    <row r="3175" spans="1:8" x14ac:dyDescent="0.2">
      <c r="A3175" s="177" t="s">
        <v>239</v>
      </c>
      <c r="B3175" s="177" t="s">
        <v>2127</v>
      </c>
      <c r="C3175" s="177" t="s">
        <v>2148</v>
      </c>
      <c r="D3175" s="177">
        <v>1</v>
      </c>
      <c r="E3175" s="177">
        <v>6</v>
      </c>
      <c r="F3175" s="177" t="s">
        <v>135</v>
      </c>
      <c r="G3175" s="177" t="s">
        <v>142</v>
      </c>
      <c r="H3175" s="177" t="s">
        <v>142</v>
      </c>
    </row>
    <row r="3176" spans="1:8" x14ac:dyDescent="0.2">
      <c r="A3176" s="177" t="s">
        <v>239</v>
      </c>
      <c r="B3176" s="177" t="s">
        <v>2127</v>
      </c>
      <c r="C3176" s="177" t="s">
        <v>624</v>
      </c>
      <c r="D3176" s="177">
        <v>1</v>
      </c>
      <c r="E3176" s="177">
        <v>6</v>
      </c>
      <c r="F3176" s="177" t="s">
        <v>135</v>
      </c>
      <c r="G3176" s="177" t="s">
        <v>142</v>
      </c>
      <c r="H3176" s="177" t="s">
        <v>142</v>
      </c>
    </row>
    <row r="3177" spans="1:8" x14ac:dyDescent="0.2">
      <c r="A3177" s="177" t="s">
        <v>239</v>
      </c>
      <c r="B3177" s="177" t="s">
        <v>2127</v>
      </c>
      <c r="C3177" s="177" t="s">
        <v>351</v>
      </c>
      <c r="D3177" s="177">
        <v>2</v>
      </c>
      <c r="E3177" s="177">
        <v>6</v>
      </c>
      <c r="F3177" s="177" t="s">
        <v>135</v>
      </c>
      <c r="G3177" s="177" t="s">
        <v>142</v>
      </c>
      <c r="H3177" s="177" t="s">
        <v>142</v>
      </c>
    </row>
    <row r="3178" spans="1:8" x14ac:dyDescent="0.2">
      <c r="A3178" s="177" t="s">
        <v>239</v>
      </c>
      <c r="B3178" s="177" t="s">
        <v>2127</v>
      </c>
      <c r="C3178" s="177" t="s">
        <v>1542</v>
      </c>
      <c r="D3178" s="177">
        <v>1</v>
      </c>
      <c r="E3178" s="177">
        <v>6</v>
      </c>
      <c r="F3178" s="177" t="s">
        <v>135</v>
      </c>
      <c r="G3178" s="177" t="s">
        <v>142</v>
      </c>
      <c r="H3178" s="177" t="s">
        <v>142</v>
      </c>
    </row>
    <row r="3179" spans="1:8" x14ac:dyDescent="0.2">
      <c r="A3179" s="177" t="s">
        <v>239</v>
      </c>
      <c r="B3179" s="177" t="s">
        <v>2127</v>
      </c>
      <c r="C3179" s="177" t="s">
        <v>2149</v>
      </c>
      <c r="D3179" s="177">
        <v>2</v>
      </c>
      <c r="E3179" s="177">
        <v>7</v>
      </c>
      <c r="F3179" s="177" t="s">
        <v>142</v>
      </c>
      <c r="G3179" s="177" t="s">
        <v>142</v>
      </c>
      <c r="H3179" s="177" t="s">
        <v>142</v>
      </c>
    </row>
    <row r="3180" spans="1:8" x14ac:dyDescent="0.2">
      <c r="A3180" s="177" t="s">
        <v>239</v>
      </c>
      <c r="B3180" s="177" t="s">
        <v>2127</v>
      </c>
      <c r="C3180" s="177" t="s">
        <v>2150</v>
      </c>
      <c r="D3180" s="177">
        <v>2</v>
      </c>
      <c r="E3180" s="177">
        <v>6</v>
      </c>
      <c r="F3180" s="177" t="s">
        <v>135</v>
      </c>
      <c r="G3180" s="177" t="s">
        <v>142</v>
      </c>
      <c r="H3180" s="177" t="s">
        <v>142</v>
      </c>
    </row>
    <row r="3181" spans="1:8" x14ac:dyDescent="0.2">
      <c r="A3181" s="177" t="s">
        <v>239</v>
      </c>
      <c r="B3181" s="177" t="s">
        <v>2127</v>
      </c>
      <c r="C3181" s="177" t="s">
        <v>738</v>
      </c>
      <c r="D3181" s="177">
        <v>1</v>
      </c>
      <c r="E3181" s="177">
        <v>6</v>
      </c>
      <c r="F3181" s="177" t="s">
        <v>135</v>
      </c>
      <c r="G3181" s="177" t="s">
        <v>142</v>
      </c>
      <c r="H3181" s="177" t="s">
        <v>142</v>
      </c>
    </row>
    <row r="3182" spans="1:8" x14ac:dyDescent="0.2">
      <c r="A3182" s="177" t="s">
        <v>239</v>
      </c>
      <c r="B3182" s="177" t="s">
        <v>2127</v>
      </c>
      <c r="C3182" s="177" t="s">
        <v>1161</v>
      </c>
      <c r="D3182" s="177">
        <v>1</v>
      </c>
      <c r="E3182" s="177">
        <v>6</v>
      </c>
      <c r="F3182" s="177" t="s">
        <v>135</v>
      </c>
      <c r="G3182" s="177" t="s">
        <v>142</v>
      </c>
      <c r="H3182" s="177" t="s">
        <v>142</v>
      </c>
    </row>
    <row r="3183" spans="1:8" x14ac:dyDescent="0.2">
      <c r="A3183" s="177" t="s">
        <v>239</v>
      </c>
      <c r="B3183" s="177" t="s">
        <v>2127</v>
      </c>
      <c r="C3183" s="177" t="s">
        <v>1939</v>
      </c>
      <c r="D3183" s="177">
        <v>2</v>
      </c>
      <c r="E3183" s="177">
        <v>6</v>
      </c>
      <c r="F3183" s="177" t="s">
        <v>135</v>
      </c>
      <c r="G3183" s="177" t="s">
        <v>142</v>
      </c>
      <c r="H3183" s="177" t="s">
        <v>142</v>
      </c>
    </row>
    <row r="3184" spans="1:8" x14ac:dyDescent="0.2">
      <c r="A3184" s="177" t="s">
        <v>239</v>
      </c>
      <c r="B3184" s="177" t="s">
        <v>2127</v>
      </c>
      <c r="C3184" s="177" t="s">
        <v>2151</v>
      </c>
      <c r="D3184" s="177">
        <v>1</v>
      </c>
      <c r="E3184" s="177">
        <v>6</v>
      </c>
      <c r="F3184" s="177" t="s">
        <v>135</v>
      </c>
      <c r="G3184" s="177" t="s">
        <v>142</v>
      </c>
      <c r="H3184" s="177" t="s">
        <v>142</v>
      </c>
    </row>
    <row r="3185" spans="1:8" x14ac:dyDescent="0.2">
      <c r="A3185" s="177" t="s">
        <v>239</v>
      </c>
      <c r="B3185" s="177" t="s">
        <v>2127</v>
      </c>
      <c r="C3185" s="177" t="s">
        <v>2152</v>
      </c>
      <c r="D3185" s="177">
        <v>2</v>
      </c>
      <c r="E3185" s="177">
        <v>6</v>
      </c>
      <c r="F3185" s="177" t="s">
        <v>135</v>
      </c>
      <c r="G3185" s="177" t="s">
        <v>142</v>
      </c>
      <c r="H3185" s="177" t="s">
        <v>142</v>
      </c>
    </row>
    <row r="3186" spans="1:8" x14ac:dyDescent="0.2">
      <c r="A3186" s="177" t="s">
        <v>239</v>
      </c>
      <c r="B3186" s="177" t="s">
        <v>2127</v>
      </c>
      <c r="C3186" s="177" t="s">
        <v>2153</v>
      </c>
      <c r="D3186" s="177">
        <v>2</v>
      </c>
      <c r="E3186" s="177">
        <v>7</v>
      </c>
      <c r="F3186" s="177" t="s">
        <v>142</v>
      </c>
      <c r="G3186" s="177" t="s">
        <v>142</v>
      </c>
      <c r="H3186" s="177" t="s">
        <v>142</v>
      </c>
    </row>
    <row r="3187" spans="1:8" x14ac:dyDescent="0.2">
      <c r="A3187" s="177" t="s">
        <v>239</v>
      </c>
      <c r="B3187" s="177" t="s">
        <v>2127</v>
      </c>
      <c r="C3187" s="177" t="s">
        <v>2154</v>
      </c>
      <c r="D3187" s="177">
        <v>1</v>
      </c>
      <c r="E3187" s="177">
        <v>6</v>
      </c>
      <c r="F3187" s="177" t="s">
        <v>135</v>
      </c>
      <c r="G3187" s="177" t="s">
        <v>142</v>
      </c>
      <c r="H3187" s="177" t="s">
        <v>142</v>
      </c>
    </row>
    <row r="3188" spans="1:8" x14ac:dyDescent="0.2">
      <c r="A3188" s="177" t="s">
        <v>239</v>
      </c>
      <c r="B3188" s="177" t="s">
        <v>2127</v>
      </c>
      <c r="C3188" s="177" t="s">
        <v>2155</v>
      </c>
      <c r="D3188" s="177">
        <v>2</v>
      </c>
      <c r="E3188" s="177">
        <v>6</v>
      </c>
      <c r="F3188" s="177" t="s">
        <v>135</v>
      </c>
      <c r="G3188" s="177" t="s">
        <v>142</v>
      </c>
      <c r="H3188" s="177" t="s">
        <v>142</v>
      </c>
    </row>
    <row r="3189" spans="1:8" x14ac:dyDescent="0.2">
      <c r="A3189" s="177" t="s">
        <v>239</v>
      </c>
      <c r="B3189" s="177" t="s">
        <v>2127</v>
      </c>
      <c r="C3189" s="177" t="s">
        <v>543</v>
      </c>
      <c r="D3189" s="177">
        <v>2</v>
      </c>
      <c r="E3189" s="177">
        <v>7</v>
      </c>
      <c r="F3189" s="177" t="s">
        <v>142</v>
      </c>
      <c r="G3189" s="177" t="s">
        <v>142</v>
      </c>
      <c r="H3189" s="177" t="s">
        <v>142</v>
      </c>
    </row>
    <row r="3190" spans="1:8" x14ac:dyDescent="0.2">
      <c r="A3190" s="177" t="s">
        <v>239</v>
      </c>
      <c r="B3190" s="177" t="s">
        <v>2127</v>
      </c>
      <c r="C3190" s="177" t="s">
        <v>2156</v>
      </c>
      <c r="D3190" s="177">
        <v>2</v>
      </c>
      <c r="E3190" s="177">
        <v>6</v>
      </c>
      <c r="F3190" s="177" t="s">
        <v>135</v>
      </c>
      <c r="G3190" s="177" t="s">
        <v>142</v>
      </c>
      <c r="H3190" s="177" t="s">
        <v>142</v>
      </c>
    </row>
    <row r="3191" spans="1:8" x14ac:dyDescent="0.2">
      <c r="A3191" s="177" t="s">
        <v>239</v>
      </c>
      <c r="B3191" s="177" t="s">
        <v>2127</v>
      </c>
      <c r="C3191" s="177" t="s">
        <v>1006</v>
      </c>
      <c r="D3191" s="177">
        <v>1</v>
      </c>
      <c r="E3191" s="177">
        <v>6</v>
      </c>
      <c r="F3191" s="177" t="s">
        <v>135</v>
      </c>
      <c r="G3191" s="177" t="s">
        <v>142</v>
      </c>
      <c r="H3191" s="177" t="s">
        <v>142</v>
      </c>
    </row>
    <row r="3192" spans="1:8" x14ac:dyDescent="0.2">
      <c r="A3192" s="177" t="s">
        <v>239</v>
      </c>
      <c r="B3192" s="177" t="s">
        <v>2127</v>
      </c>
      <c r="C3192" s="177" t="s">
        <v>2157</v>
      </c>
      <c r="D3192" s="177">
        <v>2</v>
      </c>
      <c r="E3192" s="177">
        <v>7</v>
      </c>
      <c r="F3192" s="177" t="s">
        <v>142</v>
      </c>
      <c r="G3192" s="177" t="s">
        <v>142</v>
      </c>
      <c r="H3192" s="177" t="s">
        <v>142</v>
      </c>
    </row>
    <row r="3193" spans="1:8" x14ac:dyDescent="0.2">
      <c r="A3193" s="177" t="s">
        <v>239</v>
      </c>
      <c r="B3193" s="177" t="s">
        <v>2127</v>
      </c>
      <c r="C3193" s="177" t="s">
        <v>1787</v>
      </c>
      <c r="D3193" s="177">
        <v>1</v>
      </c>
      <c r="E3193" s="177">
        <v>6</v>
      </c>
      <c r="F3193" s="177" t="s">
        <v>135</v>
      </c>
      <c r="G3193" s="177" t="s">
        <v>142</v>
      </c>
      <c r="H3193" s="177" t="s">
        <v>142</v>
      </c>
    </row>
    <row r="3194" spans="1:8" x14ac:dyDescent="0.2">
      <c r="A3194" s="177" t="s">
        <v>239</v>
      </c>
      <c r="B3194" s="177" t="s">
        <v>2127</v>
      </c>
      <c r="C3194" s="177" t="s">
        <v>2158</v>
      </c>
      <c r="D3194" s="177">
        <v>2</v>
      </c>
      <c r="E3194" s="177">
        <v>7</v>
      </c>
      <c r="F3194" s="177" t="s">
        <v>142</v>
      </c>
      <c r="G3194" s="177" t="s">
        <v>142</v>
      </c>
      <c r="H3194" s="177" t="s">
        <v>142</v>
      </c>
    </row>
    <row r="3195" spans="1:8" x14ac:dyDescent="0.2">
      <c r="A3195" s="177" t="s">
        <v>239</v>
      </c>
      <c r="B3195" s="177" t="s">
        <v>2127</v>
      </c>
      <c r="C3195" s="177" t="s">
        <v>260</v>
      </c>
      <c r="D3195" s="177">
        <v>1</v>
      </c>
      <c r="E3195" s="177">
        <v>6</v>
      </c>
      <c r="F3195" s="177" t="s">
        <v>135</v>
      </c>
      <c r="G3195" s="177" t="s">
        <v>142</v>
      </c>
      <c r="H3195" s="177" t="s">
        <v>142</v>
      </c>
    </row>
    <row r="3196" spans="1:8" x14ac:dyDescent="0.2">
      <c r="A3196" s="177" t="s">
        <v>239</v>
      </c>
      <c r="B3196" s="177" t="s">
        <v>2127</v>
      </c>
      <c r="C3196" s="177" t="s">
        <v>2159</v>
      </c>
      <c r="D3196" s="177">
        <v>1</v>
      </c>
      <c r="E3196" s="177">
        <v>6</v>
      </c>
      <c r="F3196" s="177" t="s">
        <v>135</v>
      </c>
      <c r="G3196" s="177" t="s">
        <v>142</v>
      </c>
      <c r="H3196" s="177" t="s">
        <v>142</v>
      </c>
    </row>
    <row r="3197" spans="1:8" x14ac:dyDescent="0.2">
      <c r="A3197" s="177" t="s">
        <v>239</v>
      </c>
      <c r="B3197" s="177" t="s">
        <v>2127</v>
      </c>
      <c r="C3197" s="177" t="s">
        <v>2160</v>
      </c>
      <c r="D3197" s="177">
        <v>1</v>
      </c>
      <c r="E3197" s="177">
        <v>6</v>
      </c>
      <c r="F3197" s="177" t="s">
        <v>135</v>
      </c>
      <c r="G3197" s="177" t="s">
        <v>142</v>
      </c>
      <c r="H3197" s="177" t="s">
        <v>142</v>
      </c>
    </row>
    <row r="3198" spans="1:8" x14ac:dyDescent="0.2">
      <c r="A3198" s="177" t="s">
        <v>239</v>
      </c>
      <c r="B3198" s="177" t="s">
        <v>2127</v>
      </c>
      <c r="C3198" s="177" t="s">
        <v>2161</v>
      </c>
      <c r="D3198" s="177">
        <v>2</v>
      </c>
      <c r="E3198" s="177">
        <v>6</v>
      </c>
      <c r="F3198" s="177" t="s">
        <v>135</v>
      </c>
      <c r="G3198" s="177" t="s">
        <v>142</v>
      </c>
      <c r="H3198" s="177" t="s">
        <v>142</v>
      </c>
    </row>
    <row r="3199" spans="1:8" x14ac:dyDescent="0.2">
      <c r="A3199" s="177" t="s">
        <v>239</v>
      </c>
      <c r="B3199" s="177" t="s">
        <v>2127</v>
      </c>
      <c r="C3199" s="177" t="s">
        <v>750</v>
      </c>
      <c r="D3199" s="177">
        <v>2</v>
      </c>
      <c r="E3199" s="177">
        <v>6</v>
      </c>
      <c r="F3199" s="177" t="s">
        <v>135</v>
      </c>
      <c r="G3199" s="177" t="s">
        <v>142</v>
      </c>
      <c r="H3199" s="177" t="s">
        <v>142</v>
      </c>
    </row>
    <row r="3200" spans="1:8" x14ac:dyDescent="0.2">
      <c r="A3200" s="177" t="s">
        <v>239</v>
      </c>
      <c r="B3200" s="177" t="s">
        <v>2127</v>
      </c>
      <c r="C3200" s="177" t="s">
        <v>1551</v>
      </c>
      <c r="D3200" s="177">
        <v>1</v>
      </c>
      <c r="E3200" s="177">
        <v>6</v>
      </c>
      <c r="F3200" s="177" t="s">
        <v>135</v>
      </c>
      <c r="G3200" s="177" t="s">
        <v>142</v>
      </c>
      <c r="H3200" s="177" t="s">
        <v>142</v>
      </c>
    </row>
    <row r="3201" spans="1:8" x14ac:dyDescent="0.2">
      <c r="A3201" s="177" t="s">
        <v>241</v>
      </c>
      <c r="B3201" s="177" t="s">
        <v>2162</v>
      </c>
      <c r="C3201" s="177" t="s">
        <v>1389</v>
      </c>
      <c r="D3201" s="177">
        <v>1</v>
      </c>
      <c r="E3201" s="177">
        <v>6</v>
      </c>
      <c r="F3201" s="177" t="s">
        <v>295</v>
      </c>
      <c r="G3201" s="177" t="s">
        <v>142</v>
      </c>
      <c r="H3201" s="177" t="s">
        <v>142</v>
      </c>
    </row>
    <row r="3202" spans="1:8" x14ac:dyDescent="0.2">
      <c r="A3202" s="177" t="s">
        <v>241</v>
      </c>
      <c r="B3202" s="177" t="s">
        <v>2162</v>
      </c>
      <c r="C3202" s="177" t="s">
        <v>1255</v>
      </c>
      <c r="D3202" s="177">
        <v>1</v>
      </c>
      <c r="E3202" s="177">
        <v>6</v>
      </c>
      <c r="F3202" s="177" t="s">
        <v>295</v>
      </c>
      <c r="G3202" s="177" t="s">
        <v>142</v>
      </c>
      <c r="H3202" s="177" t="s">
        <v>142</v>
      </c>
    </row>
    <row r="3203" spans="1:8" x14ac:dyDescent="0.2">
      <c r="A3203" s="177" t="s">
        <v>241</v>
      </c>
      <c r="B3203" s="177" t="s">
        <v>2162</v>
      </c>
      <c r="C3203" s="177" t="s">
        <v>921</v>
      </c>
      <c r="D3203" s="177">
        <v>1</v>
      </c>
      <c r="E3203" s="177">
        <v>6</v>
      </c>
      <c r="F3203" s="177" t="s">
        <v>295</v>
      </c>
      <c r="G3203" s="177" t="s">
        <v>142</v>
      </c>
      <c r="H3203" s="177" t="s">
        <v>142</v>
      </c>
    </row>
    <row r="3204" spans="1:8" x14ac:dyDescent="0.2">
      <c r="A3204" s="177" t="s">
        <v>241</v>
      </c>
      <c r="B3204" s="177" t="s">
        <v>2162</v>
      </c>
      <c r="C3204" s="177" t="s">
        <v>1257</v>
      </c>
      <c r="D3204" s="177">
        <v>1</v>
      </c>
      <c r="E3204" s="177">
        <v>6</v>
      </c>
      <c r="F3204" s="177" t="s">
        <v>295</v>
      </c>
      <c r="G3204" s="177" t="s">
        <v>142</v>
      </c>
      <c r="H3204" s="177" t="s">
        <v>142</v>
      </c>
    </row>
    <row r="3205" spans="1:8" x14ac:dyDescent="0.2">
      <c r="A3205" s="177" t="s">
        <v>241</v>
      </c>
      <c r="B3205" s="177" t="s">
        <v>2162</v>
      </c>
      <c r="C3205" s="177" t="s">
        <v>2163</v>
      </c>
      <c r="D3205" s="177">
        <v>1</v>
      </c>
      <c r="E3205" s="177">
        <v>6</v>
      </c>
      <c r="F3205" s="177" t="s">
        <v>295</v>
      </c>
      <c r="G3205" s="177" t="s">
        <v>142</v>
      </c>
      <c r="H3205" s="177" t="s">
        <v>142</v>
      </c>
    </row>
    <row r="3206" spans="1:8" x14ac:dyDescent="0.2">
      <c r="A3206" s="177" t="s">
        <v>241</v>
      </c>
      <c r="B3206" s="177" t="s">
        <v>2162</v>
      </c>
      <c r="C3206" s="177" t="s">
        <v>1597</v>
      </c>
      <c r="D3206" s="177">
        <v>1</v>
      </c>
      <c r="E3206" s="177">
        <v>6</v>
      </c>
      <c r="F3206" s="177" t="s">
        <v>295</v>
      </c>
      <c r="G3206" s="177" t="s">
        <v>142</v>
      </c>
      <c r="H3206" s="177" t="s">
        <v>142</v>
      </c>
    </row>
    <row r="3207" spans="1:8" x14ac:dyDescent="0.2">
      <c r="A3207" s="177" t="s">
        <v>241</v>
      </c>
      <c r="B3207" s="177" t="s">
        <v>2162</v>
      </c>
      <c r="C3207" s="177" t="s">
        <v>449</v>
      </c>
      <c r="D3207" s="177">
        <v>1</v>
      </c>
      <c r="E3207" s="177">
        <v>6</v>
      </c>
      <c r="F3207" s="177" t="s">
        <v>295</v>
      </c>
      <c r="G3207" s="177" t="s">
        <v>142</v>
      </c>
      <c r="H3207" s="177" t="s">
        <v>142</v>
      </c>
    </row>
    <row r="3208" spans="1:8" x14ac:dyDescent="0.2">
      <c r="A3208" s="177" t="s">
        <v>241</v>
      </c>
      <c r="B3208" s="177" t="s">
        <v>2162</v>
      </c>
      <c r="C3208" s="177" t="s">
        <v>2164</v>
      </c>
      <c r="D3208" s="177">
        <v>1</v>
      </c>
      <c r="E3208" s="177">
        <v>5</v>
      </c>
      <c r="F3208" s="177" t="s">
        <v>295</v>
      </c>
      <c r="G3208" s="177" t="s">
        <v>142</v>
      </c>
      <c r="H3208" s="177" t="s">
        <v>142</v>
      </c>
    </row>
    <row r="3209" spans="1:8" x14ac:dyDescent="0.2">
      <c r="A3209" s="177" t="s">
        <v>241</v>
      </c>
      <c r="B3209" s="177" t="s">
        <v>2162</v>
      </c>
      <c r="C3209" s="177" t="s">
        <v>2165</v>
      </c>
      <c r="D3209" s="177">
        <v>1</v>
      </c>
      <c r="E3209" s="177">
        <v>6</v>
      </c>
      <c r="F3209" s="177" t="s">
        <v>295</v>
      </c>
      <c r="G3209" s="177" t="s">
        <v>142</v>
      </c>
      <c r="H3209" s="177" t="s">
        <v>142</v>
      </c>
    </row>
    <row r="3210" spans="1:8" x14ac:dyDescent="0.2">
      <c r="A3210" s="177" t="s">
        <v>241</v>
      </c>
      <c r="B3210" s="177" t="s">
        <v>2162</v>
      </c>
      <c r="C3210" s="177" t="s">
        <v>338</v>
      </c>
      <c r="D3210" s="177">
        <v>1</v>
      </c>
      <c r="E3210" s="177">
        <v>6</v>
      </c>
      <c r="F3210" s="177" t="s">
        <v>295</v>
      </c>
      <c r="G3210" s="177" t="s">
        <v>142</v>
      </c>
      <c r="H3210" s="177" t="s">
        <v>142</v>
      </c>
    </row>
    <row r="3211" spans="1:8" x14ac:dyDescent="0.2">
      <c r="A3211" s="177" t="s">
        <v>241</v>
      </c>
      <c r="B3211" s="177" t="s">
        <v>2162</v>
      </c>
      <c r="C3211" s="177" t="s">
        <v>2166</v>
      </c>
      <c r="D3211" s="177">
        <v>1</v>
      </c>
      <c r="E3211" s="177">
        <v>6</v>
      </c>
      <c r="F3211" s="177" t="s">
        <v>295</v>
      </c>
      <c r="G3211" s="177" t="s">
        <v>142</v>
      </c>
      <c r="H3211" s="177" t="s">
        <v>142</v>
      </c>
    </row>
    <row r="3212" spans="1:8" x14ac:dyDescent="0.2">
      <c r="A3212" s="177" t="s">
        <v>241</v>
      </c>
      <c r="B3212" s="177" t="s">
        <v>2162</v>
      </c>
      <c r="C3212" s="177" t="s">
        <v>340</v>
      </c>
      <c r="D3212" s="177">
        <v>1</v>
      </c>
      <c r="E3212" s="177">
        <v>7</v>
      </c>
      <c r="F3212" s="177" t="s">
        <v>142</v>
      </c>
      <c r="G3212" s="177" t="s">
        <v>142</v>
      </c>
      <c r="H3212" s="177" t="s">
        <v>142</v>
      </c>
    </row>
    <row r="3213" spans="1:8" x14ac:dyDescent="0.2">
      <c r="A3213" s="177" t="s">
        <v>241</v>
      </c>
      <c r="B3213" s="177" t="s">
        <v>2162</v>
      </c>
      <c r="C3213" s="177" t="s">
        <v>2167</v>
      </c>
      <c r="D3213" s="177">
        <v>1</v>
      </c>
      <c r="E3213" s="177">
        <v>6</v>
      </c>
      <c r="F3213" s="177" t="s">
        <v>295</v>
      </c>
      <c r="G3213" s="177" t="s">
        <v>142</v>
      </c>
      <c r="H3213" s="177" t="s">
        <v>142</v>
      </c>
    </row>
    <row r="3214" spans="1:8" x14ac:dyDescent="0.2">
      <c r="A3214" s="177" t="s">
        <v>241</v>
      </c>
      <c r="B3214" s="177" t="s">
        <v>2162</v>
      </c>
      <c r="C3214" s="177" t="s">
        <v>2168</v>
      </c>
      <c r="D3214" s="177">
        <v>1</v>
      </c>
      <c r="E3214" s="177">
        <v>6</v>
      </c>
      <c r="F3214" s="177" t="s">
        <v>295</v>
      </c>
      <c r="G3214" s="177" t="s">
        <v>142</v>
      </c>
      <c r="H3214" s="177" t="s">
        <v>142</v>
      </c>
    </row>
    <row r="3215" spans="1:8" x14ac:dyDescent="0.2">
      <c r="A3215" s="177" t="s">
        <v>241</v>
      </c>
      <c r="B3215" s="177" t="s">
        <v>2162</v>
      </c>
      <c r="C3215" s="177" t="s">
        <v>468</v>
      </c>
      <c r="D3215" s="177">
        <v>1</v>
      </c>
      <c r="E3215" s="177">
        <v>6</v>
      </c>
      <c r="F3215" s="177" t="s">
        <v>295</v>
      </c>
      <c r="G3215" s="177" t="s">
        <v>142</v>
      </c>
      <c r="H3215" s="177" t="s">
        <v>142</v>
      </c>
    </row>
    <row r="3216" spans="1:8" x14ac:dyDescent="0.2">
      <c r="A3216" s="177" t="s">
        <v>241</v>
      </c>
      <c r="B3216" s="177" t="s">
        <v>2162</v>
      </c>
      <c r="C3216" s="177" t="s">
        <v>1241</v>
      </c>
      <c r="D3216" s="177">
        <v>2</v>
      </c>
      <c r="E3216" s="177">
        <v>5</v>
      </c>
      <c r="F3216" s="177" t="s">
        <v>295</v>
      </c>
      <c r="G3216" s="177" t="s">
        <v>142</v>
      </c>
      <c r="H3216" s="177" t="s">
        <v>142</v>
      </c>
    </row>
    <row r="3217" spans="1:8" x14ac:dyDescent="0.2">
      <c r="A3217" s="177" t="s">
        <v>241</v>
      </c>
      <c r="B3217" s="177" t="s">
        <v>2162</v>
      </c>
      <c r="C3217" s="177" t="s">
        <v>894</v>
      </c>
      <c r="D3217" s="177">
        <v>1</v>
      </c>
      <c r="E3217" s="177">
        <v>6</v>
      </c>
      <c r="F3217" s="177" t="s">
        <v>295</v>
      </c>
      <c r="G3217" s="177" t="s">
        <v>142</v>
      </c>
      <c r="H3217" s="177" t="s">
        <v>142</v>
      </c>
    </row>
    <row r="3218" spans="1:8" x14ac:dyDescent="0.2">
      <c r="A3218" s="177" t="s">
        <v>241</v>
      </c>
      <c r="B3218" s="177" t="s">
        <v>2162</v>
      </c>
      <c r="C3218" s="177" t="s">
        <v>2169</v>
      </c>
      <c r="D3218" s="177">
        <v>1</v>
      </c>
      <c r="E3218" s="177">
        <v>7</v>
      </c>
      <c r="F3218" s="177" t="s">
        <v>142</v>
      </c>
      <c r="G3218" s="177" t="s">
        <v>142</v>
      </c>
      <c r="H3218" s="177" t="s">
        <v>142</v>
      </c>
    </row>
    <row r="3219" spans="1:8" x14ac:dyDescent="0.2">
      <c r="A3219" s="177" t="s">
        <v>241</v>
      </c>
      <c r="B3219" s="177" t="s">
        <v>2162</v>
      </c>
      <c r="C3219" s="177" t="s">
        <v>2170</v>
      </c>
      <c r="D3219" s="177">
        <v>1</v>
      </c>
      <c r="E3219" s="177">
        <v>6</v>
      </c>
      <c r="F3219" s="177" t="s">
        <v>295</v>
      </c>
      <c r="G3219" s="177" t="s">
        <v>142</v>
      </c>
      <c r="H3219" s="177" t="s">
        <v>142</v>
      </c>
    </row>
    <row r="3220" spans="1:8" x14ac:dyDescent="0.2">
      <c r="A3220" s="177" t="s">
        <v>241</v>
      </c>
      <c r="B3220" s="177" t="s">
        <v>2162</v>
      </c>
      <c r="C3220" s="177" t="s">
        <v>694</v>
      </c>
      <c r="D3220" s="177">
        <v>1</v>
      </c>
      <c r="E3220" s="177">
        <v>7</v>
      </c>
      <c r="F3220" s="177" t="s">
        <v>142</v>
      </c>
      <c r="G3220" s="177" t="s">
        <v>142</v>
      </c>
      <c r="H3220" s="177" t="s">
        <v>142</v>
      </c>
    </row>
    <row r="3221" spans="1:8" x14ac:dyDescent="0.2">
      <c r="A3221" s="177" t="s">
        <v>241</v>
      </c>
      <c r="B3221" s="177" t="s">
        <v>2162</v>
      </c>
      <c r="C3221" s="177" t="s">
        <v>2171</v>
      </c>
      <c r="D3221" s="177">
        <v>1</v>
      </c>
      <c r="E3221" s="177">
        <v>6</v>
      </c>
      <c r="F3221" s="177" t="s">
        <v>295</v>
      </c>
      <c r="G3221" s="177" t="s">
        <v>142</v>
      </c>
      <c r="H3221" s="177" t="s">
        <v>142</v>
      </c>
    </row>
    <row r="3222" spans="1:8" x14ac:dyDescent="0.2">
      <c r="A3222" s="177" t="s">
        <v>241</v>
      </c>
      <c r="B3222" s="177" t="s">
        <v>2162</v>
      </c>
      <c r="C3222" s="177" t="s">
        <v>2172</v>
      </c>
      <c r="D3222" s="177">
        <v>1</v>
      </c>
      <c r="E3222" s="177">
        <v>6</v>
      </c>
      <c r="F3222" s="177" t="s">
        <v>295</v>
      </c>
      <c r="G3222" s="177" t="s">
        <v>142</v>
      </c>
      <c r="H3222" s="177" t="s">
        <v>142</v>
      </c>
    </row>
    <row r="3223" spans="1:8" x14ac:dyDescent="0.2">
      <c r="A3223" s="177" t="s">
        <v>241</v>
      </c>
      <c r="B3223" s="177" t="s">
        <v>2162</v>
      </c>
      <c r="C3223" s="177" t="s">
        <v>2173</v>
      </c>
      <c r="D3223" s="177">
        <v>2</v>
      </c>
      <c r="E3223" s="177">
        <v>6</v>
      </c>
      <c r="F3223" s="177" t="s">
        <v>295</v>
      </c>
      <c r="G3223" s="177" t="s">
        <v>142</v>
      </c>
      <c r="H3223" s="177" t="s">
        <v>142</v>
      </c>
    </row>
  </sheetData>
  <sheetProtection algorithmName="SHA-512" hashValue="p+Rz7Lejt7a88xInnTaoaDEmlllfQjKgUa3GuMYXnSbP5eaf5mJaRnpXpXJm36ugdkUIVa4JEOKiuTq4s3k0iQ==" saltValue="Oa3Wb3IA8jzDjig4J1vlIw==" spinCount="100000" sheet="1" objects="1" scenarios="1" selectLockedCells="1" selectUnlockedCells="1"/>
  <sortState xmlns:xlrd2="http://schemas.microsoft.com/office/spreadsheetml/2017/richdata2" ref="J2:J52">
    <sortCondition ref="J52"/>
  </sortState>
  <dataConsolidate link="1"/>
  <pageMargins left="0.7" right="0.7" top="0.75" bottom="0.75" header="0.3" footer="0.3"/>
  <pageSetup scale="72"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6" filterMode="1">
    <pageSetUpPr fitToPage="1"/>
  </sheetPr>
  <dimension ref="A1:J364"/>
  <sheetViews>
    <sheetView showGridLines="0" zoomScaleNormal="100" workbookViewId="0">
      <pane ySplit="6" topLeftCell="A7" activePane="bottomLeft" state="frozen"/>
      <selection activeCell="A5" sqref="A5"/>
      <selection pane="bottomLeft" sqref="A1:A1048576"/>
    </sheetView>
  </sheetViews>
  <sheetFormatPr baseColWidth="10" defaultColWidth="8.83203125" defaultRowHeight="15" x14ac:dyDescent="0.2"/>
  <cols>
    <col min="1" max="1" width="3.6640625" style="39" hidden="1" customWidth="1"/>
    <col min="2" max="2" width="3.6640625" hidden="1" customWidth="1"/>
    <col min="3" max="3" width="3.6640625" style="105" hidden="1" customWidth="1"/>
    <col min="4" max="4" width="10.5" style="75" customWidth="1"/>
    <col min="5" max="6" width="3.83203125" style="75" customWidth="1"/>
    <col min="7" max="7" width="71.6640625" customWidth="1"/>
    <col min="8" max="8" width="19.1640625" style="16" hidden="1" customWidth="1"/>
    <col min="9" max="9" width="3" style="16" hidden="1" customWidth="1"/>
    <col min="10" max="10" width="73.5" style="2" customWidth="1"/>
  </cols>
  <sheetData>
    <row r="1" spans="1:10" ht="15" customHeight="1" x14ac:dyDescent="0.2">
      <c r="A1" s="337" t="s">
        <v>2174</v>
      </c>
      <c r="B1" s="339" t="s">
        <v>2175</v>
      </c>
      <c r="C1" s="339" t="s">
        <v>2176</v>
      </c>
      <c r="D1" s="305"/>
      <c r="E1" s="305"/>
      <c r="F1" s="305"/>
      <c r="G1" s="305"/>
      <c r="J1" s="331" t="s">
        <v>2177</v>
      </c>
    </row>
    <row r="2" spans="1:10" x14ac:dyDescent="0.2">
      <c r="A2" s="337"/>
      <c r="B2" s="339"/>
      <c r="C2" s="339"/>
      <c r="D2" s="305"/>
      <c r="E2" s="305"/>
      <c r="F2" s="305"/>
      <c r="G2" s="305"/>
      <c r="J2" s="331"/>
    </row>
    <row r="3" spans="1:10" x14ac:dyDescent="0.2">
      <c r="A3" s="337"/>
      <c r="B3" s="339"/>
      <c r="C3" s="339"/>
      <c r="D3" s="305"/>
      <c r="E3" s="305"/>
      <c r="F3" s="305"/>
      <c r="G3" s="305"/>
      <c r="J3" s="331"/>
    </row>
    <row r="4" spans="1:10" s="30" customFormat="1" x14ac:dyDescent="0.2">
      <c r="A4" s="337"/>
      <c r="B4" s="339"/>
      <c r="C4" s="339"/>
      <c r="D4" s="305"/>
      <c r="E4" s="305"/>
      <c r="F4" s="305"/>
      <c r="G4" s="305"/>
      <c r="H4" s="16"/>
      <c r="I4" s="16"/>
      <c r="J4" s="331"/>
    </row>
    <row r="5" spans="1:10" s="30" customFormat="1" x14ac:dyDescent="0.2">
      <c r="A5" s="337"/>
      <c r="B5" s="339"/>
      <c r="C5" s="339"/>
      <c r="D5" s="305"/>
      <c r="E5" s="305"/>
      <c r="F5" s="305"/>
      <c r="G5" s="305"/>
      <c r="H5" s="16"/>
      <c r="I5" s="16"/>
      <c r="J5" s="331"/>
    </row>
    <row r="6" spans="1:10" ht="21" x14ac:dyDescent="0.25">
      <c r="A6" s="243" t="s">
        <v>2178</v>
      </c>
      <c r="B6" s="177"/>
      <c r="C6" s="177"/>
      <c r="D6" s="278"/>
      <c r="E6" s="278"/>
      <c r="F6" s="278"/>
      <c r="G6" s="34" t="s">
        <v>2179</v>
      </c>
      <c r="J6" s="331"/>
    </row>
    <row r="7" spans="1:10" ht="18.75" customHeight="1" x14ac:dyDescent="0.25">
      <c r="B7" s="177"/>
      <c r="C7" s="177"/>
      <c r="D7" s="330" t="s">
        <v>2180</v>
      </c>
      <c r="E7" s="330"/>
      <c r="F7" s="330"/>
      <c r="G7" s="330"/>
      <c r="I7" s="16" t="s">
        <v>2181</v>
      </c>
    </row>
    <row r="8" spans="1:10" x14ac:dyDescent="0.2">
      <c r="B8" s="177"/>
      <c r="C8" s="177"/>
      <c r="D8" s="89" t="s">
        <v>2182</v>
      </c>
      <c r="E8" s="77"/>
      <c r="F8" s="77"/>
      <c r="G8" s="327" t="s">
        <v>2183</v>
      </c>
      <c r="J8" s="320" t="s">
        <v>2184</v>
      </c>
    </row>
    <row r="9" spans="1:10" x14ac:dyDescent="0.2">
      <c r="B9" s="177"/>
      <c r="C9" s="177"/>
      <c r="D9" s="77"/>
      <c r="E9" s="77"/>
      <c r="F9" s="77"/>
      <c r="G9" s="327"/>
      <c r="J9" s="322"/>
    </row>
    <row r="10" spans="1:10" ht="16" thickBot="1" x14ac:dyDescent="0.25">
      <c r="B10" s="177"/>
      <c r="C10" s="177"/>
      <c r="D10" s="78"/>
      <c r="E10" s="78"/>
      <c r="F10" s="78"/>
      <c r="G10" s="33" t="s">
        <v>2185</v>
      </c>
      <c r="J10" s="321"/>
    </row>
    <row r="11" spans="1:10" ht="16" thickTop="1" x14ac:dyDescent="0.2">
      <c r="B11" s="177"/>
      <c r="C11" s="177"/>
      <c r="D11" s="206" t="s">
        <v>2186</v>
      </c>
      <c r="E11" s="82"/>
      <c r="F11" s="82"/>
      <c r="G11" s="328" t="s">
        <v>2187</v>
      </c>
      <c r="J11" s="198" t="s">
        <v>2188</v>
      </c>
    </row>
    <row r="12" spans="1:10" x14ac:dyDescent="0.2">
      <c r="B12" s="177"/>
      <c r="C12" s="177"/>
      <c r="D12" s="77"/>
      <c r="E12" s="77"/>
      <c r="F12" s="77"/>
      <c r="G12" s="327"/>
      <c r="J12" s="231"/>
    </row>
    <row r="13" spans="1:10" x14ac:dyDescent="0.2">
      <c r="B13" s="177"/>
      <c r="C13" s="177"/>
      <c r="D13" s="77"/>
      <c r="E13" s="77"/>
      <c r="F13" s="77"/>
      <c r="G13" s="327"/>
      <c r="J13" s="231"/>
    </row>
    <row r="14" spans="1:10" x14ac:dyDescent="0.2">
      <c r="B14" s="177"/>
      <c r="C14" s="177"/>
      <c r="D14" s="77"/>
      <c r="E14" s="77"/>
      <c r="F14" s="77"/>
      <c r="G14" s="327"/>
      <c r="J14" s="231"/>
    </row>
    <row r="15" spans="1:10" ht="16" thickBot="1" x14ac:dyDescent="0.25">
      <c r="B15" s="177"/>
      <c r="C15" s="177"/>
      <c r="D15" s="78"/>
      <c r="E15" s="78"/>
      <c r="F15" s="78"/>
      <c r="G15" s="329"/>
      <c r="J15" s="231"/>
    </row>
    <row r="16" spans="1:10" ht="16" thickTop="1" x14ac:dyDescent="0.2">
      <c r="B16" s="177"/>
      <c r="C16" s="177"/>
      <c r="D16" s="206" t="s">
        <v>2189</v>
      </c>
      <c r="E16" s="82"/>
      <c r="F16" s="82"/>
      <c r="G16" s="328" t="s">
        <v>2190</v>
      </c>
      <c r="J16" s="231" t="s">
        <v>2191</v>
      </c>
    </row>
    <row r="17" spans="4:10" x14ac:dyDescent="0.2">
      <c r="D17" s="77"/>
      <c r="E17" s="77"/>
      <c r="F17" s="77"/>
      <c r="G17" s="327"/>
      <c r="J17" s="231"/>
    </row>
    <row r="18" spans="4:10" x14ac:dyDescent="0.2">
      <c r="D18" s="77"/>
      <c r="E18" s="77"/>
      <c r="F18" s="77"/>
      <c r="G18" s="327"/>
      <c r="J18" s="231"/>
    </row>
    <row r="19" spans="4:10" x14ac:dyDescent="0.2">
      <c r="D19" s="77"/>
      <c r="E19" s="77"/>
      <c r="F19" s="77"/>
      <c r="G19" s="327"/>
      <c r="J19" s="231"/>
    </row>
    <row r="20" spans="4:10" x14ac:dyDescent="0.2">
      <c r="D20" s="77"/>
      <c r="E20" s="77"/>
      <c r="F20" s="77"/>
      <c r="G20" s="327"/>
      <c r="J20" s="231"/>
    </row>
    <row r="21" spans="4:10" x14ac:dyDescent="0.2">
      <c r="D21" s="77"/>
      <c r="E21" s="77"/>
      <c r="F21" s="77"/>
      <c r="G21" s="327"/>
      <c r="J21" s="231"/>
    </row>
    <row r="22" spans="4:10" ht="15.75" customHeight="1" thickBot="1" x14ac:dyDescent="0.25">
      <c r="D22" s="78"/>
      <c r="E22" s="78"/>
      <c r="F22" s="78"/>
      <c r="G22" s="329"/>
      <c r="J22" s="231"/>
    </row>
    <row r="23" spans="4:10" ht="16" thickTop="1" x14ac:dyDescent="0.2">
      <c r="D23" s="206" t="s">
        <v>2192</v>
      </c>
      <c r="E23" s="82"/>
      <c r="F23" s="82"/>
      <c r="G23" s="328" t="s">
        <v>2193</v>
      </c>
      <c r="J23" s="320" t="s">
        <v>2194</v>
      </c>
    </row>
    <row r="24" spans="4:10" x14ac:dyDescent="0.2">
      <c r="D24" s="77"/>
      <c r="E24" s="77"/>
      <c r="F24" s="77"/>
      <c r="G24" s="327"/>
      <c r="J24" s="321"/>
    </row>
    <row r="25" spans="4:10" x14ac:dyDescent="0.2">
      <c r="D25" s="77"/>
      <c r="E25" s="77"/>
      <c r="F25" s="77"/>
      <c r="G25" s="327"/>
      <c r="J25" s="231"/>
    </row>
    <row r="26" spans="4:10" ht="15.75" customHeight="1" thickBot="1" x14ac:dyDescent="0.25">
      <c r="D26" s="78"/>
      <c r="E26" s="78"/>
      <c r="F26" s="78"/>
      <c r="G26" s="329"/>
      <c r="J26" s="231"/>
    </row>
    <row r="27" spans="4:10" ht="16" thickTop="1" x14ac:dyDescent="0.2">
      <c r="D27" s="86" t="s">
        <v>2195</v>
      </c>
      <c r="E27" s="76"/>
      <c r="F27" s="76"/>
      <c r="G27" s="327" t="s">
        <v>2196</v>
      </c>
      <c r="J27" s="320" t="s">
        <v>2197</v>
      </c>
    </row>
    <row r="28" spans="4:10" x14ac:dyDescent="0.2">
      <c r="D28" s="79"/>
      <c r="E28" s="79"/>
      <c r="F28" s="79"/>
      <c r="G28" s="327"/>
      <c r="J28" s="322"/>
    </row>
    <row r="29" spans="4:10" x14ac:dyDescent="0.2">
      <c r="D29" s="79"/>
      <c r="E29" s="79"/>
      <c r="F29" s="79"/>
      <c r="G29" s="327"/>
      <c r="J29" s="321"/>
    </row>
    <row r="30" spans="4:10" x14ac:dyDescent="0.2">
      <c r="D30" s="79"/>
      <c r="E30" s="79"/>
      <c r="F30" s="79"/>
      <c r="G30" s="327"/>
      <c r="J30" s="231"/>
    </row>
    <row r="31" spans="4:10" x14ac:dyDescent="0.2">
      <c r="D31" s="79"/>
      <c r="E31" s="79"/>
      <c r="F31" s="79"/>
      <c r="G31" s="327"/>
      <c r="J31" s="231"/>
    </row>
    <row r="32" spans="4:10" ht="18.75" customHeight="1" x14ac:dyDescent="0.25">
      <c r="D32" s="332" t="s">
        <v>2198</v>
      </c>
      <c r="E32" s="332"/>
      <c r="F32" s="332"/>
      <c r="G32" s="332"/>
      <c r="J32" s="231"/>
    </row>
    <row r="33" spans="4:10" x14ac:dyDescent="0.2">
      <c r="D33" s="77" t="s">
        <v>2199</v>
      </c>
      <c r="E33" s="77"/>
      <c r="F33" s="77"/>
      <c r="G33" s="327" t="s">
        <v>2200</v>
      </c>
      <c r="J33" s="320" t="s">
        <v>2201</v>
      </c>
    </row>
    <row r="34" spans="4:10" ht="15.75" customHeight="1" thickBot="1" x14ac:dyDescent="0.25">
      <c r="D34" s="78"/>
      <c r="E34" s="78"/>
      <c r="F34" s="78"/>
      <c r="G34" s="329"/>
      <c r="J34" s="321"/>
    </row>
    <row r="35" spans="4:10" ht="90" customHeight="1" thickTop="1" x14ac:dyDescent="0.2">
      <c r="D35" s="206" t="s">
        <v>2202</v>
      </c>
      <c r="E35" s="82"/>
      <c r="F35" s="82"/>
      <c r="G35" s="328" t="s">
        <v>2203</v>
      </c>
      <c r="J35" s="320" t="s">
        <v>2204</v>
      </c>
    </row>
    <row r="36" spans="4:10" ht="16" thickBot="1" x14ac:dyDescent="0.25">
      <c r="D36" s="78"/>
      <c r="E36" s="78"/>
      <c r="F36" s="78"/>
      <c r="G36" s="329"/>
      <c r="J36" s="321"/>
    </row>
    <row r="37" spans="4:10" ht="17" thickTop="1" thickBot="1" x14ac:dyDescent="0.25">
      <c r="D37" s="213" t="s">
        <v>2205</v>
      </c>
      <c r="E37" s="84"/>
      <c r="F37" s="84"/>
      <c r="G37" s="214" t="s">
        <v>2206</v>
      </c>
      <c r="J37" s="231" t="s">
        <v>2207</v>
      </c>
    </row>
    <row r="38" spans="4:10" ht="16" thickTop="1" x14ac:dyDescent="0.2">
      <c r="D38" s="206" t="s">
        <v>2208</v>
      </c>
      <c r="E38" s="82"/>
      <c r="F38" s="82"/>
      <c r="G38" s="328" t="s">
        <v>2209</v>
      </c>
      <c r="J38" s="231" t="s">
        <v>2210</v>
      </c>
    </row>
    <row r="39" spans="4:10" x14ac:dyDescent="0.2">
      <c r="D39" s="77"/>
      <c r="E39" s="77"/>
      <c r="F39" s="77"/>
      <c r="G39" s="327"/>
      <c r="J39" s="231"/>
    </row>
    <row r="40" spans="4:10" ht="16" thickBot="1" x14ac:dyDescent="0.25">
      <c r="D40" s="78"/>
      <c r="E40" s="78"/>
      <c r="F40" s="78"/>
      <c r="G40" s="329"/>
      <c r="J40" s="231"/>
    </row>
    <row r="41" spans="4:10" ht="16" thickTop="1" x14ac:dyDescent="0.2">
      <c r="D41" s="206" t="s">
        <v>2211</v>
      </c>
      <c r="E41" s="82"/>
      <c r="F41" s="82"/>
      <c r="G41" s="328" t="s">
        <v>2212</v>
      </c>
      <c r="J41" s="231" t="s">
        <v>2213</v>
      </c>
    </row>
    <row r="42" spans="4:10" ht="16" thickBot="1" x14ac:dyDescent="0.25">
      <c r="D42" s="78"/>
      <c r="E42" s="78"/>
      <c r="F42" s="78"/>
      <c r="G42" s="329"/>
      <c r="J42" s="231"/>
    </row>
    <row r="43" spans="4:10" ht="16" thickTop="1" x14ac:dyDescent="0.2">
      <c r="D43" s="206" t="s">
        <v>2214</v>
      </c>
      <c r="E43" s="82"/>
      <c r="F43" s="82"/>
      <c r="G43" s="328" t="s">
        <v>2215</v>
      </c>
      <c r="J43" s="231" t="s">
        <v>2216</v>
      </c>
    </row>
    <row r="44" spans="4:10" x14ac:dyDescent="0.2">
      <c r="D44" s="77"/>
      <c r="E44" s="77"/>
      <c r="F44" s="77"/>
      <c r="G44" s="327"/>
      <c r="J44" s="231"/>
    </row>
    <row r="45" spans="4:10" ht="16" thickBot="1" x14ac:dyDescent="0.25">
      <c r="D45" s="78"/>
      <c r="E45" s="78"/>
      <c r="F45" s="78"/>
      <c r="G45" s="329"/>
      <c r="J45" s="231"/>
    </row>
    <row r="46" spans="4:10" ht="16" thickTop="1" x14ac:dyDescent="0.2">
      <c r="D46" s="86" t="s">
        <v>2217</v>
      </c>
      <c r="E46" s="76"/>
      <c r="F46" s="76"/>
      <c r="G46" s="327" t="s">
        <v>2218</v>
      </c>
      <c r="J46" s="231" t="s">
        <v>2219</v>
      </c>
    </row>
    <row r="47" spans="4:10" x14ac:dyDescent="0.2">
      <c r="D47" s="76"/>
      <c r="E47" s="76"/>
      <c r="F47" s="76"/>
      <c r="G47" s="327"/>
      <c r="J47" s="231"/>
    </row>
    <row r="48" spans="4:10" x14ac:dyDescent="0.2">
      <c r="D48" s="76"/>
      <c r="E48" s="76"/>
      <c r="F48" s="76"/>
      <c r="G48" s="327"/>
      <c r="J48" s="231"/>
    </row>
    <row r="49" spans="4:10" x14ac:dyDescent="0.2">
      <c r="D49" s="76"/>
      <c r="E49" s="76"/>
      <c r="F49" s="76"/>
      <c r="G49" s="327"/>
      <c r="J49" s="231"/>
    </row>
    <row r="50" spans="4:10" x14ac:dyDescent="0.2">
      <c r="D50" s="76"/>
      <c r="E50" s="76"/>
      <c r="F50" s="76"/>
      <c r="G50" s="327"/>
      <c r="J50" s="231"/>
    </row>
    <row r="51" spans="4:10" x14ac:dyDescent="0.2">
      <c r="D51" s="76"/>
      <c r="E51" s="76"/>
      <c r="F51" s="76"/>
      <c r="G51" s="276" t="s">
        <v>2220</v>
      </c>
      <c r="J51" s="231"/>
    </row>
    <row r="52" spans="4:10" x14ac:dyDescent="0.2">
      <c r="D52" s="76"/>
      <c r="E52" s="85" t="s">
        <v>2221</v>
      </c>
      <c r="F52" s="85"/>
      <c r="G52" s="274" t="s">
        <v>2222</v>
      </c>
      <c r="J52" s="231"/>
    </row>
    <row r="53" spans="4:10" x14ac:dyDescent="0.2">
      <c r="D53" s="76"/>
      <c r="E53" s="221" t="s">
        <v>2223</v>
      </c>
      <c r="F53" s="221"/>
      <c r="G53" s="200" t="s">
        <v>2224</v>
      </c>
      <c r="J53" s="231"/>
    </row>
    <row r="54" spans="4:10" x14ac:dyDescent="0.2">
      <c r="D54" s="76"/>
      <c r="E54" s="221" t="s">
        <v>2225</v>
      </c>
      <c r="F54" s="221"/>
      <c r="G54" s="200" t="s">
        <v>2226</v>
      </c>
      <c r="J54" s="231"/>
    </row>
    <row r="55" spans="4:10" x14ac:dyDescent="0.2">
      <c r="D55" s="76"/>
      <c r="E55" s="225" t="s">
        <v>2227</v>
      </c>
      <c r="F55" s="225"/>
      <c r="G55" s="323" t="s">
        <v>2228</v>
      </c>
      <c r="J55" s="231"/>
    </row>
    <row r="56" spans="4:10" x14ac:dyDescent="0.2">
      <c r="D56" s="76"/>
      <c r="E56" s="85"/>
      <c r="F56" s="85"/>
      <c r="G56" s="325"/>
      <c r="J56" s="231"/>
    </row>
    <row r="57" spans="4:10" x14ac:dyDescent="0.2">
      <c r="D57" s="76"/>
      <c r="E57" s="221" t="s">
        <v>2229</v>
      </c>
      <c r="F57" s="221"/>
      <c r="G57" s="200" t="s">
        <v>2230</v>
      </c>
      <c r="J57" s="231"/>
    </row>
    <row r="58" spans="4:10" x14ac:dyDescent="0.2">
      <c r="D58" s="76"/>
      <c r="E58" s="221" t="s">
        <v>2231</v>
      </c>
      <c r="F58" s="221"/>
      <c r="G58" s="200" t="s">
        <v>2232</v>
      </c>
      <c r="J58" s="231"/>
    </row>
    <row r="59" spans="4:10" x14ac:dyDescent="0.2">
      <c r="D59" s="76"/>
      <c r="E59" s="221" t="s">
        <v>2233</v>
      </c>
      <c r="F59" s="221"/>
      <c r="G59" s="200" t="s">
        <v>2234</v>
      </c>
      <c r="J59" s="231"/>
    </row>
    <row r="60" spans="4:10" x14ac:dyDescent="0.2">
      <c r="D60" s="76"/>
      <c r="E60" s="221" t="s">
        <v>2235</v>
      </c>
      <c r="F60" s="221"/>
      <c r="G60" s="200" t="s">
        <v>2236</v>
      </c>
      <c r="J60" s="231"/>
    </row>
    <row r="61" spans="4:10" x14ac:dyDescent="0.2">
      <c r="D61" s="76"/>
      <c r="E61" s="225" t="s">
        <v>2237</v>
      </c>
      <c r="F61" s="225"/>
      <c r="G61" s="323" t="s">
        <v>2238</v>
      </c>
      <c r="J61" s="231"/>
    </row>
    <row r="62" spans="4:10" x14ac:dyDescent="0.2">
      <c r="D62" s="76"/>
      <c r="E62" s="77"/>
      <c r="F62" s="77"/>
      <c r="G62" s="324"/>
      <c r="J62" s="231"/>
    </row>
    <row r="63" spans="4:10" x14ac:dyDescent="0.2">
      <c r="D63" s="76"/>
      <c r="E63" s="85"/>
      <c r="F63" s="85"/>
      <c r="G63" s="325"/>
      <c r="J63" s="231"/>
    </row>
    <row r="64" spans="4:10" x14ac:dyDescent="0.2">
      <c r="D64" s="76"/>
      <c r="E64" s="221" t="s">
        <v>2239</v>
      </c>
      <c r="F64" s="221"/>
      <c r="G64" s="200" t="s">
        <v>2240</v>
      </c>
      <c r="J64" s="231"/>
    </row>
    <row r="65" spans="4:10" x14ac:dyDescent="0.2">
      <c r="D65" s="76"/>
      <c r="E65" s="225" t="s">
        <v>2241</v>
      </c>
      <c r="F65" s="225"/>
      <c r="G65" s="323" t="s">
        <v>2242</v>
      </c>
      <c r="J65" s="231"/>
    </row>
    <row r="66" spans="4:10" x14ac:dyDescent="0.2">
      <c r="D66" s="76"/>
      <c r="E66" s="77"/>
      <c r="F66" s="77"/>
      <c r="G66" s="324"/>
      <c r="J66" s="231"/>
    </row>
    <row r="67" spans="4:10" x14ac:dyDescent="0.2">
      <c r="D67" s="76"/>
      <c r="E67" s="77"/>
      <c r="F67" s="77"/>
      <c r="G67" s="324"/>
      <c r="J67" s="231"/>
    </row>
    <row r="68" spans="4:10" x14ac:dyDescent="0.2">
      <c r="D68" s="76"/>
      <c r="E68" s="85"/>
      <c r="F68" s="85"/>
      <c r="G68" s="325"/>
      <c r="J68" s="231"/>
    </row>
    <row r="69" spans="4:10" x14ac:dyDescent="0.2">
      <c r="D69" s="77"/>
      <c r="E69" s="77" t="s">
        <v>2243</v>
      </c>
      <c r="F69" s="77"/>
      <c r="G69" s="324" t="s">
        <v>2244</v>
      </c>
      <c r="J69" s="231"/>
    </row>
    <row r="70" spans="4:10" ht="15.75" customHeight="1" thickBot="1" x14ac:dyDescent="0.25">
      <c r="D70" s="78"/>
      <c r="E70" s="78"/>
      <c r="F70" s="78"/>
      <c r="G70" s="326"/>
      <c r="J70" s="231"/>
    </row>
    <row r="71" spans="4:10" ht="16" thickTop="1" x14ac:dyDescent="0.2">
      <c r="D71" s="206" t="s">
        <v>2245</v>
      </c>
      <c r="E71" s="82"/>
      <c r="F71" s="82"/>
      <c r="G71" s="328" t="s">
        <v>2246</v>
      </c>
      <c r="J71" s="320" t="s">
        <v>2247</v>
      </c>
    </row>
    <row r="72" spans="4:10" x14ac:dyDescent="0.2">
      <c r="D72" s="77"/>
      <c r="E72" s="77"/>
      <c r="F72" s="77"/>
      <c r="G72" s="327"/>
      <c r="J72" s="321"/>
    </row>
    <row r="73" spans="4:10" ht="16" thickBot="1" x14ac:dyDescent="0.25">
      <c r="D73" s="78"/>
      <c r="E73" s="78"/>
      <c r="F73" s="78"/>
      <c r="G73" s="329"/>
      <c r="J73" s="231"/>
    </row>
    <row r="74" spans="4:10" ht="16" thickTop="1" x14ac:dyDescent="0.2">
      <c r="D74" s="82" t="s">
        <v>2248</v>
      </c>
      <c r="E74" s="82"/>
      <c r="F74" s="82"/>
      <c r="G74" s="328" t="s">
        <v>2249</v>
      </c>
      <c r="J74" s="231" t="s">
        <v>2250</v>
      </c>
    </row>
    <row r="75" spans="4:10" x14ac:dyDescent="0.2">
      <c r="D75" s="77"/>
      <c r="E75" s="77"/>
      <c r="F75" s="77"/>
      <c r="G75" s="327"/>
      <c r="J75" s="231"/>
    </row>
    <row r="76" spans="4:10" x14ac:dyDescent="0.2">
      <c r="D76" s="77"/>
      <c r="E76" s="77"/>
      <c r="F76" s="77"/>
      <c r="G76" s="327"/>
      <c r="J76" s="231"/>
    </row>
    <row r="77" spans="4:10" ht="16" thickBot="1" x14ac:dyDescent="0.25">
      <c r="D77" s="78"/>
      <c r="E77" s="78"/>
      <c r="F77" s="78"/>
      <c r="G77" s="329"/>
      <c r="J77" s="231"/>
    </row>
    <row r="78" spans="4:10" ht="16" thickTop="1" x14ac:dyDescent="0.2">
      <c r="D78" s="82" t="s">
        <v>2251</v>
      </c>
      <c r="E78" s="82"/>
      <c r="F78" s="82"/>
      <c r="G78" s="328" t="s">
        <v>2252</v>
      </c>
      <c r="J78" s="231" t="s">
        <v>2188</v>
      </c>
    </row>
    <row r="79" spans="4:10" ht="15.75" customHeight="1" thickBot="1" x14ac:dyDescent="0.25">
      <c r="D79" s="78"/>
      <c r="E79" s="78"/>
      <c r="F79" s="78"/>
      <c r="G79" s="329"/>
      <c r="J79" s="231"/>
    </row>
    <row r="80" spans="4:10" ht="16" thickTop="1" x14ac:dyDescent="0.2">
      <c r="D80" s="206" t="s">
        <v>2253</v>
      </c>
      <c r="E80" s="82"/>
      <c r="F80" s="82"/>
      <c r="G80" s="328" t="s">
        <v>2254</v>
      </c>
      <c r="J80" s="320" t="s">
        <v>2255</v>
      </c>
    </row>
    <row r="81" spans="4:10" x14ac:dyDescent="0.2">
      <c r="D81" s="77"/>
      <c r="E81" s="77"/>
      <c r="F81" s="77"/>
      <c r="G81" s="327"/>
      <c r="J81" s="321"/>
    </row>
    <row r="82" spans="4:10" x14ac:dyDescent="0.2">
      <c r="D82" s="77"/>
      <c r="E82" s="77"/>
      <c r="F82" s="77"/>
      <c r="G82" s="327"/>
      <c r="J82" s="231"/>
    </row>
    <row r="83" spans="4:10" x14ac:dyDescent="0.2">
      <c r="D83" s="77"/>
      <c r="E83" s="77"/>
      <c r="F83" s="77"/>
      <c r="G83" s="327"/>
      <c r="J83" s="231"/>
    </row>
    <row r="84" spans="4:10" x14ac:dyDescent="0.2">
      <c r="D84" s="77"/>
      <c r="E84" s="77"/>
      <c r="F84" s="77"/>
      <c r="G84" s="327"/>
      <c r="J84" s="231"/>
    </row>
    <row r="85" spans="4:10" x14ac:dyDescent="0.2">
      <c r="D85" s="77"/>
      <c r="E85" s="77"/>
      <c r="F85" s="77"/>
      <c r="G85" s="327"/>
      <c r="J85" s="231"/>
    </row>
    <row r="86" spans="4:10" ht="15.75" customHeight="1" thickBot="1" x14ac:dyDescent="0.25">
      <c r="D86" s="78"/>
      <c r="E86" s="78"/>
      <c r="F86" s="78"/>
      <c r="G86" s="329"/>
      <c r="J86" s="231"/>
    </row>
    <row r="87" spans="4:10" ht="16" thickTop="1" x14ac:dyDescent="0.2">
      <c r="D87" s="76" t="s">
        <v>2256</v>
      </c>
      <c r="E87" s="76"/>
      <c r="F87" s="76"/>
      <c r="G87" s="327" t="s">
        <v>2257</v>
      </c>
      <c r="J87" s="320" t="s">
        <v>2258</v>
      </c>
    </row>
    <row r="88" spans="4:10" x14ac:dyDescent="0.2">
      <c r="D88" s="76"/>
      <c r="E88" s="76"/>
      <c r="F88" s="76"/>
      <c r="G88" s="327"/>
      <c r="J88" s="322"/>
    </row>
    <row r="89" spans="4:10" x14ac:dyDescent="0.2">
      <c r="D89" s="76"/>
      <c r="E89" s="76"/>
      <c r="F89" s="76"/>
      <c r="G89" s="327"/>
      <c r="J89" s="321"/>
    </row>
    <row r="90" spans="4:10" x14ac:dyDescent="0.2">
      <c r="D90" s="76"/>
      <c r="E90" s="76"/>
      <c r="F90" s="76"/>
      <c r="G90" s="327"/>
      <c r="J90" s="231"/>
    </row>
    <row r="91" spans="4:10" x14ac:dyDescent="0.2">
      <c r="D91" s="76"/>
      <c r="E91" s="76"/>
      <c r="F91" s="76"/>
      <c r="G91" s="327"/>
      <c r="J91" s="231"/>
    </row>
    <row r="92" spans="4:10" x14ac:dyDescent="0.2">
      <c r="D92" s="76"/>
      <c r="E92" s="76"/>
      <c r="F92" s="76"/>
      <c r="G92" s="327"/>
      <c r="J92" s="231"/>
    </row>
    <row r="93" spans="4:10" x14ac:dyDescent="0.2">
      <c r="D93" s="76"/>
      <c r="E93" s="76"/>
      <c r="F93" s="76"/>
      <c r="G93" s="327"/>
      <c r="J93" s="231"/>
    </row>
    <row r="94" spans="4:10" x14ac:dyDescent="0.2">
      <c r="D94" s="76"/>
      <c r="E94" s="76"/>
      <c r="F94" s="85" t="s">
        <v>2259</v>
      </c>
      <c r="G94" s="274" t="s">
        <v>2260</v>
      </c>
      <c r="J94" s="231"/>
    </row>
    <row r="95" spans="4:10" x14ac:dyDescent="0.2">
      <c r="D95" s="76"/>
      <c r="E95" s="76"/>
      <c r="F95" s="221" t="s">
        <v>2261</v>
      </c>
      <c r="G95" s="200" t="s">
        <v>2262</v>
      </c>
      <c r="J95" s="231"/>
    </row>
    <row r="96" spans="4:10" x14ac:dyDescent="0.2">
      <c r="D96" s="76"/>
      <c r="E96" s="76"/>
      <c r="F96" s="221" t="s">
        <v>2263</v>
      </c>
      <c r="G96" s="200" t="s">
        <v>2264</v>
      </c>
      <c r="J96" s="231"/>
    </row>
    <row r="97" spans="1:10" ht="16" thickBot="1" x14ac:dyDescent="0.25">
      <c r="B97" s="177"/>
      <c r="C97" s="177"/>
      <c r="D97" s="78"/>
      <c r="E97" s="78"/>
      <c r="F97" s="78" t="s">
        <v>2265</v>
      </c>
      <c r="G97" s="277" t="s">
        <v>2266</v>
      </c>
      <c r="J97" s="231"/>
    </row>
    <row r="98" spans="1:10" ht="16" thickTop="1" x14ac:dyDescent="0.2">
      <c r="B98" s="177"/>
      <c r="C98" s="177"/>
      <c r="D98" s="82" t="s">
        <v>2267</v>
      </c>
      <c r="E98" s="82"/>
      <c r="F98" s="82"/>
      <c r="G98" s="328" t="s">
        <v>2268</v>
      </c>
      <c r="J98" s="231" t="s">
        <v>2188</v>
      </c>
    </row>
    <row r="99" spans="1:10" x14ac:dyDescent="0.2">
      <c r="B99" s="177"/>
      <c r="C99" s="177"/>
      <c r="D99" s="77"/>
      <c r="E99" s="77"/>
      <c r="F99" s="77"/>
      <c r="G99" s="327"/>
      <c r="J99" s="231"/>
    </row>
    <row r="100" spans="1:10" ht="16" hidden="1" thickBot="1" x14ac:dyDescent="0.25">
      <c r="B100" s="177"/>
      <c r="C100" s="177"/>
      <c r="D100" s="83"/>
      <c r="E100" s="83"/>
      <c r="F100" s="83"/>
      <c r="G100" s="220" t="s">
        <v>2269</v>
      </c>
      <c r="I100" s="16" t="s">
        <v>38</v>
      </c>
      <c r="J100" s="231"/>
    </row>
    <row r="101" spans="1:10" x14ac:dyDescent="0.2">
      <c r="B101" s="177"/>
      <c r="C101" s="177"/>
      <c r="D101" s="76" t="s">
        <v>2270</v>
      </c>
      <c r="E101" s="76"/>
      <c r="F101" s="76"/>
      <c r="G101" s="327" t="s">
        <v>2271</v>
      </c>
      <c r="J101" s="231" t="s">
        <v>2188</v>
      </c>
    </row>
    <row r="102" spans="1:10" x14ac:dyDescent="0.2">
      <c r="B102" s="177"/>
      <c r="C102" s="177"/>
      <c r="D102" s="79"/>
      <c r="E102" s="79"/>
      <c r="F102" s="79"/>
      <c r="G102" s="327"/>
      <c r="J102" s="231"/>
    </row>
    <row r="103" spans="1:10" x14ac:dyDescent="0.2">
      <c r="B103" s="177"/>
      <c r="C103" s="177"/>
      <c r="D103" s="79"/>
      <c r="E103" s="79"/>
      <c r="F103" s="79"/>
      <c r="G103" s="327"/>
      <c r="J103" s="231"/>
    </row>
    <row r="104" spans="1:10" ht="19" x14ac:dyDescent="0.25">
      <c r="B104" s="177"/>
      <c r="C104" s="177"/>
      <c r="D104" s="330" t="s">
        <v>2272</v>
      </c>
      <c r="E104" s="330"/>
      <c r="F104" s="330"/>
      <c r="G104" s="330"/>
      <c r="J104" s="231"/>
    </row>
    <row r="105" spans="1:10" ht="15" customHeight="1" x14ac:dyDescent="0.2">
      <c r="B105" s="177"/>
      <c r="C105" s="177"/>
      <c r="D105" s="77" t="s">
        <v>2273</v>
      </c>
      <c r="E105" s="77"/>
      <c r="F105" s="77"/>
      <c r="G105" s="327" t="s">
        <v>2274</v>
      </c>
      <c r="J105" s="231"/>
    </row>
    <row r="106" spans="1:10" x14ac:dyDescent="0.2">
      <c r="B106" s="177"/>
      <c r="C106" s="177"/>
      <c r="D106" s="77"/>
      <c r="E106" s="77"/>
      <c r="F106" s="77"/>
      <c r="G106" s="327"/>
      <c r="J106" s="231"/>
    </row>
    <row r="107" spans="1:10" x14ac:dyDescent="0.2">
      <c r="B107" s="177"/>
      <c r="C107" s="177"/>
      <c r="D107" s="77"/>
      <c r="E107" s="77"/>
      <c r="F107" s="77"/>
      <c r="G107" s="327"/>
      <c r="J107" s="231"/>
    </row>
    <row r="108" spans="1:10" x14ac:dyDescent="0.2">
      <c r="B108" s="177"/>
      <c r="C108" s="177"/>
      <c r="D108" s="77"/>
      <c r="E108" s="77"/>
      <c r="F108" s="77"/>
      <c r="G108" s="327"/>
      <c r="J108" s="231"/>
    </row>
    <row r="109" spans="1:10" s="177" customFormat="1" ht="15" customHeight="1" x14ac:dyDescent="0.2">
      <c r="A109" s="39"/>
      <c r="D109" s="77"/>
      <c r="E109" s="77"/>
      <c r="F109" s="77"/>
      <c r="G109" s="336" t="s">
        <v>2275</v>
      </c>
      <c r="H109" s="16"/>
      <c r="I109" s="16"/>
      <c r="J109" s="231"/>
    </row>
    <row r="110" spans="1:10" s="177" customFormat="1" x14ac:dyDescent="0.2">
      <c r="A110" s="39"/>
      <c r="D110" s="77"/>
      <c r="E110" s="77"/>
      <c r="F110" s="77"/>
      <c r="G110" s="336"/>
      <c r="H110" s="16"/>
      <c r="I110" s="16"/>
      <c r="J110" s="231"/>
    </row>
    <row r="111" spans="1:10" s="177" customFormat="1" ht="16" thickBot="1" x14ac:dyDescent="0.25">
      <c r="A111" s="39"/>
      <c r="D111" s="77"/>
      <c r="E111" s="77"/>
      <c r="F111" s="77"/>
      <c r="G111" s="336"/>
      <c r="H111" s="16"/>
      <c r="I111" s="16"/>
      <c r="J111" s="231"/>
    </row>
    <row r="112" spans="1:10" ht="16" thickTop="1" x14ac:dyDescent="0.2">
      <c r="B112" s="177"/>
      <c r="C112" s="177"/>
      <c r="D112" s="82" t="s">
        <v>2276</v>
      </c>
      <c r="E112" s="82"/>
      <c r="F112" s="82"/>
      <c r="G112" s="328" t="s">
        <v>2277</v>
      </c>
      <c r="J112" s="231"/>
    </row>
    <row r="113" spans="4:10" ht="16" thickBot="1" x14ac:dyDescent="0.25">
      <c r="D113" s="78"/>
      <c r="E113" s="78"/>
      <c r="F113" s="78"/>
      <c r="G113" s="329"/>
      <c r="J113" s="231"/>
    </row>
    <row r="114" spans="4:10" ht="16" thickTop="1" x14ac:dyDescent="0.2">
      <c r="D114" s="76" t="s">
        <v>2278</v>
      </c>
      <c r="E114" s="76"/>
      <c r="F114" s="76"/>
      <c r="G114" s="327" t="s">
        <v>2279</v>
      </c>
      <c r="J114" s="231" t="s">
        <v>2188</v>
      </c>
    </row>
    <row r="115" spans="4:10" ht="16" thickBot="1" x14ac:dyDescent="0.25">
      <c r="D115" s="76"/>
      <c r="E115" s="76"/>
      <c r="F115" s="76"/>
      <c r="G115" s="327"/>
      <c r="J115" s="231"/>
    </row>
    <row r="116" spans="4:10" ht="16" hidden="1" thickBot="1" x14ac:dyDescent="0.25">
      <c r="D116" s="76"/>
      <c r="E116" s="76" t="s">
        <v>2221</v>
      </c>
      <c r="F116" s="76"/>
      <c r="G116" s="324" t="s">
        <v>2280</v>
      </c>
      <c r="I116" s="16" t="s">
        <v>38</v>
      </c>
      <c r="J116" s="231"/>
    </row>
    <row r="117" spans="4:10" ht="16" hidden="1" thickBot="1" x14ac:dyDescent="0.25">
      <c r="D117" s="76"/>
      <c r="E117" s="76"/>
      <c r="F117" s="76"/>
      <c r="G117" s="324"/>
      <c r="I117" s="16" t="s">
        <v>38</v>
      </c>
      <c r="J117" s="231"/>
    </row>
    <row r="118" spans="4:10" ht="16" hidden="1" thickBot="1" x14ac:dyDescent="0.25">
      <c r="D118" s="76"/>
      <c r="E118" s="76"/>
      <c r="F118" s="76"/>
      <c r="G118" s="324"/>
      <c r="I118" s="16" t="s">
        <v>38</v>
      </c>
      <c r="J118" s="231"/>
    </row>
    <row r="119" spans="4:10" ht="16" hidden="1" thickBot="1" x14ac:dyDescent="0.25">
      <c r="D119" s="76"/>
      <c r="E119" s="85"/>
      <c r="F119" s="85"/>
      <c r="G119" s="223" t="s">
        <v>2281</v>
      </c>
      <c r="I119" s="16" t="s">
        <v>38</v>
      </c>
      <c r="J119" s="231"/>
    </row>
    <row r="120" spans="4:10" ht="16" hidden="1" thickBot="1" x14ac:dyDescent="0.25">
      <c r="D120" s="76"/>
      <c r="E120" s="76" t="s">
        <v>2223</v>
      </c>
      <c r="F120" s="76"/>
      <c r="G120" s="324" t="s">
        <v>2282</v>
      </c>
      <c r="I120" s="16" t="s">
        <v>38</v>
      </c>
      <c r="J120" s="231"/>
    </row>
    <row r="121" spans="4:10" ht="16" hidden="1" thickBot="1" x14ac:dyDescent="0.25">
      <c r="D121" s="76"/>
      <c r="E121" s="76"/>
      <c r="F121" s="76"/>
      <c r="G121" s="324"/>
      <c r="I121" s="16" t="s">
        <v>38</v>
      </c>
      <c r="J121" s="231"/>
    </row>
    <row r="122" spans="4:10" ht="16" hidden="1" thickBot="1" x14ac:dyDescent="0.25">
      <c r="D122" s="76"/>
      <c r="E122" s="76"/>
      <c r="F122" s="76"/>
      <c r="G122" s="324"/>
      <c r="I122" s="16" t="s">
        <v>38</v>
      </c>
      <c r="J122" s="231"/>
    </row>
    <row r="123" spans="4:10" ht="16" hidden="1" thickBot="1" x14ac:dyDescent="0.25">
      <c r="D123" s="76"/>
      <c r="E123" s="77"/>
      <c r="F123" s="85"/>
      <c r="G123" s="109" t="s">
        <v>2283</v>
      </c>
      <c r="I123" s="16" t="s">
        <v>38</v>
      </c>
      <c r="J123" s="231"/>
    </row>
    <row r="124" spans="4:10" ht="16" hidden="1" thickBot="1" x14ac:dyDescent="0.25">
      <c r="D124" s="76"/>
      <c r="E124" s="278"/>
      <c r="F124" s="225" t="s">
        <v>2221</v>
      </c>
      <c r="G124" s="323" t="s">
        <v>2284</v>
      </c>
      <c r="I124" s="16" t="s">
        <v>38</v>
      </c>
      <c r="J124" s="231"/>
    </row>
    <row r="125" spans="4:10" ht="16" hidden="1" thickBot="1" x14ac:dyDescent="0.25">
      <c r="D125" s="76"/>
      <c r="E125" s="278"/>
      <c r="F125" s="85"/>
      <c r="G125" s="325"/>
      <c r="I125" s="16" t="s">
        <v>38</v>
      </c>
      <c r="J125" s="231"/>
    </row>
    <row r="126" spans="4:10" ht="16" hidden="1" thickBot="1" x14ac:dyDescent="0.25">
      <c r="D126" s="76"/>
      <c r="E126" s="278"/>
      <c r="F126" s="76" t="s">
        <v>2223</v>
      </c>
      <c r="G126" s="323" t="s">
        <v>2285</v>
      </c>
      <c r="I126" s="16" t="s">
        <v>38</v>
      </c>
      <c r="J126" s="231"/>
    </row>
    <row r="127" spans="4:10" ht="16" hidden="1" thickBot="1" x14ac:dyDescent="0.25">
      <c r="D127" s="76"/>
      <c r="E127" s="76"/>
      <c r="F127" s="76"/>
      <c r="G127" s="325"/>
      <c r="I127" s="16" t="s">
        <v>38</v>
      </c>
      <c r="J127" s="231"/>
    </row>
    <row r="128" spans="4:10" ht="16" hidden="1" thickBot="1" x14ac:dyDescent="0.25">
      <c r="D128" s="77"/>
      <c r="E128" s="77"/>
      <c r="F128" s="77"/>
      <c r="G128" s="340" t="s">
        <v>2286</v>
      </c>
      <c r="I128" s="16" t="s">
        <v>38</v>
      </c>
      <c r="J128" s="231"/>
    </row>
    <row r="129" spans="4:10" ht="15.75" hidden="1" customHeight="1" thickBot="1" x14ac:dyDescent="0.25">
      <c r="D129" s="78"/>
      <c r="E129" s="78"/>
      <c r="F129" s="78"/>
      <c r="G129" s="341"/>
      <c r="I129" s="16" t="s">
        <v>38</v>
      </c>
      <c r="J129" s="231"/>
    </row>
    <row r="130" spans="4:10" ht="16" thickTop="1" x14ac:dyDescent="0.2">
      <c r="D130" s="82" t="s">
        <v>2287</v>
      </c>
      <c r="E130" s="82"/>
      <c r="F130" s="82"/>
      <c r="G130" s="328" t="s">
        <v>2288</v>
      </c>
      <c r="J130" s="320" t="s">
        <v>2289</v>
      </c>
    </row>
    <row r="131" spans="4:10" x14ac:dyDescent="0.2">
      <c r="D131" s="77"/>
      <c r="E131" s="77"/>
      <c r="F131" s="77"/>
      <c r="G131" s="327"/>
      <c r="J131" s="321"/>
    </row>
    <row r="132" spans="4:10" x14ac:dyDescent="0.2">
      <c r="D132" s="77"/>
      <c r="E132" s="77"/>
      <c r="F132" s="77"/>
      <c r="G132" s="327"/>
      <c r="J132" s="231"/>
    </row>
    <row r="133" spans="4:10" x14ac:dyDescent="0.2">
      <c r="D133" s="77"/>
      <c r="E133" s="77"/>
      <c r="F133" s="77"/>
      <c r="G133" s="327"/>
      <c r="J133" s="231"/>
    </row>
    <row r="134" spans="4:10" ht="15.75" customHeight="1" thickBot="1" x14ac:dyDescent="0.25">
      <c r="D134" s="78"/>
      <c r="E134" s="78"/>
      <c r="F134" s="78"/>
      <c r="G134" s="329"/>
      <c r="J134" s="231"/>
    </row>
    <row r="135" spans="4:10" ht="16" thickTop="1" x14ac:dyDescent="0.2">
      <c r="D135" s="76" t="s">
        <v>2290</v>
      </c>
      <c r="E135" s="76"/>
      <c r="F135" s="76"/>
      <c r="G135" s="327" t="s">
        <v>2291</v>
      </c>
      <c r="J135" s="320" t="s">
        <v>2292</v>
      </c>
    </row>
    <row r="136" spans="4:10" x14ac:dyDescent="0.2">
      <c r="D136" s="76"/>
      <c r="E136" s="76"/>
      <c r="F136" s="76"/>
      <c r="G136" s="327"/>
      <c r="J136" s="321"/>
    </row>
    <row r="137" spans="4:10" x14ac:dyDescent="0.2">
      <c r="D137" s="76"/>
      <c r="E137" s="76"/>
      <c r="F137" s="76"/>
      <c r="G137" s="327"/>
      <c r="J137" s="231"/>
    </row>
    <row r="138" spans="4:10" x14ac:dyDescent="0.2">
      <c r="D138" s="76"/>
      <c r="E138" s="76"/>
      <c r="F138" s="76"/>
      <c r="G138" s="327"/>
      <c r="J138" s="231"/>
    </row>
    <row r="139" spans="4:10" hidden="1" x14ac:dyDescent="0.2">
      <c r="D139" s="76"/>
      <c r="E139" s="76"/>
      <c r="F139" s="85" t="s">
        <v>2259</v>
      </c>
      <c r="G139" s="274" t="s">
        <v>2293</v>
      </c>
      <c r="I139" s="16" t="s">
        <v>38</v>
      </c>
      <c r="J139" s="231"/>
    </row>
    <row r="140" spans="4:10" hidden="1" x14ac:dyDescent="0.2">
      <c r="D140" s="76"/>
      <c r="E140" s="76"/>
      <c r="F140" s="221" t="s">
        <v>2261</v>
      </c>
      <c r="G140" s="200" t="s">
        <v>2294</v>
      </c>
      <c r="I140" s="16" t="s">
        <v>38</v>
      </c>
      <c r="J140" s="231"/>
    </row>
    <row r="141" spans="4:10" ht="15" hidden="1" customHeight="1" x14ac:dyDescent="0.2">
      <c r="D141" s="76"/>
      <c r="E141" s="76"/>
      <c r="F141" s="221" t="s">
        <v>2263</v>
      </c>
      <c r="G141" s="200" t="s">
        <v>2295</v>
      </c>
      <c r="I141" s="16" t="s">
        <v>38</v>
      </c>
      <c r="J141" s="231"/>
    </row>
    <row r="142" spans="4:10" hidden="1" x14ac:dyDescent="0.2">
      <c r="D142" s="76"/>
      <c r="E142" s="76"/>
      <c r="F142" s="221" t="s">
        <v>2265</v>
      </c>
      <c r="G142" s="200" t="s">
        <v>2296</v>
      </c>
      <c r="I142" s="16" t="s">
        <v>38</v>
      </c>
      <c r="J142" s="231"/>
    </row>
    <row r="143" spans="4:10" hidden="1" x14ac:dyDescent="0.2">
      <c r="D143" s="76"/>
      <c r="E143" s="76"/>
      <c r="F143" s="221" t="s">
        <v>2297</v>
      </c>
      <c r="G143" s="200" t="s">
        <v>2298</v>
      </c>
      <c r="I143" s="16" t="s">
        <v>38</v>
      </c>
      <c r="J143" s="231"/>
    </row>
    <row r="144" spans="4:10" hidden="1" x14ac:dyDescent="0.2">
      <c r="D144" s="76"/>
      <c r="E144" s="76"/>
      <c r="F144" s="221" t="s">
        <v>2299</v>
      </c>
      <c r="G144" s="200" t="s">
        <v>2300</v>
      </c>
      <c r="I144" s="16" t="s">
        <v>38</v>
      </c>
      <c r="J144" s="231"/>
    </row>
    <row r="145" spans="4:10" hidden="1" x14ac:dyDescent="0.2">
      <c r="D145" s="76"/>
      <c r="E145" s="76"/>
      <c r="F145" s="221" t="s">
        <v>2301</v>
      </c>
      <c r="G145" s="200" t="s">
        <v>2302</v>
      </c>
      <c r="I145" s="16" t="s">
        <v>38</v>
      </c>
      <c r="J145" s="231"/>
    </row>
    <row r="146" spans="4:10" hidden="1" x14ac:dyDescent="0.2">
      <c r="D146" s="76"/>
      <c r="E146" s="76"/>
      <c r="F146" s="221" t="s">
        <v>2303</v>
      </c>
      <c r="G146" s="200" t="s">
        <v>2304</v>
      </c>
      <c r="I146" s="16" t="s">
        <v>38</v>
      </c>
      <c r="J146" s="231"/>
    </row>
    <row r="147" spans="4:10" hidden="1" x14ac:dyDescent="0.2">
      <c r="D147" s="76"/>
      <c r="E147" s="76"/>
      <c r="F147" s="221" t="s">
        <v>2305</v>
      </c>
      <c r="G147" s="200" t="s">
        <v>2306</v>
      </c>
      <c r="I147" s="16" t="s">
        <v>38</v>
      </c>
      <c r="J147" s="231"/>
    </row>
    <row r="148" spans="4:10" hidden="1" x14ac:dyDescent="0.2">
      <c r="D148" s="76"/>
      <c r="E148" s="76"/>
      <c r="F148" s="221" t="s">
        <v>2307</v>
      </c>
      <c r="G148" s="200" t="s">
        <v>2308</v>
      </c>
      <c r="I148" s="16" t="s">
        <v>38</v>
      </c>
      <c r="J148" s="231"/>
    </row>
    <row r="149" spans="4:10" hidden="1" x14ac:dyDescent="0.2">
      <c r="D149" s="76"/>
      <c r="E149" s="76"/>
      <c r="F149" s="221" t="s">
        <v>2309</v>
      </c>
      <c r="G149" s="200" t="s">
        <v>2310</v>
      </c>
      <c r="I149" s="16" t="s">
        <v>38</v>
      </c>
      <c r="J149" s="231"/>
    </row>
    <row r="150" spans="4:10" ht="16" hidden="1" thickBot="1" x14ac:dyDescent="0.25">
      <c r="D150" s="78"/>
      <c r="E150" s="78"/>
      <c r="F150" s="78" t="s">
        <v>2311</v>
      </c>
      <c r="G150" s="277" t="s">
        <v>2312</v>
      </c>
      <c r="I150" s="16" t="s">
        <v>38</v>
      </c>
      <c r="J150" s="231"/>
    </row>
    <row r="151" spans="4:10" x14ac:dyDescent="0.2">
      <c r="D151" s="76" t="s">
        <v>2313</v>
      </c>
      <c r="E151" s="76"/>
      <c r="F151" s="76"/>
      <c r="G151" s="327" t="s">
        <v>2314</v>
      </c>
      <c r="J151" s="231"/>
    </row>
    <row r="152" spans="4:10" x14ac:dyDescent="0.2">
      <c r="D152" s="76"/>
      <c r="E152" s="76"/>
      <c r="F152" s="76"/>
      <c r="G152" s="327"/>
      <c r="J152" s="231"/>
    </row>
    <row r="153" spans="4:10" x14ac:dyDescent="0.2">
      <c r="D153" s="76"/>
      <c r="E153" s="76"/>
      <c r="F153" s="76"/>
      <c r="G153" s="327"/>
      <c r="J153" s="231"/>
    </row>
    <row r="154" spans="4:10" hidden="1" x14ac:dyDescent="0.2">
      <c r="D154" s="278"/>
      <c r="E154" s="278"/>
      <c r="F154" s="278"/>
      <c r="G154" s="186" t="s">
        <v>2315</v>
      </c>
      <c r="I154" s="16" t="s">
        <v>38</v>
      </c>
      <c r="J154" s="231"/>
    </row>
    <row r="155" spans="4:10" x14ac:dyDescent="0.2">
      <c r="D155" s="76"/>
      <c r="E155" s="76" t="s">
        <v>2316</v>
      </c>
      <c r="F155" s="76"/>
      <c r="G155" s="324" t="s">
        <v>2317</v>
      </c>
      <c r="J155" s="231" t="s">
        <v>2318</v>
      </c>
    </row>
    <row r="156" spans="4:10" x14ac:dyDescent="0.2">
      <c r="D156" s="76"/>
      <c r="E156" s="76"/>
      <c r="F156" s="76"/>
      <c r="G156" s="324"/>
      <c r="J156" s="231"/>
    </row>
    <row r="157" spans="4:10" x14ac:dyDescent="0.2">
      <c r="D157" s="76"/>
      <c r="E157" s="76"/>
      <c r="F157" s="76"/>
      <c r="G157" s="324"/>
      <c r="J157" s="231"/>
    </row>
    <row r="158" spans="4:10" x14ac:dyDescent="0.2">
      <c r="D158" s="76"/>
      <c r="E158" s="76"/>
      <c r="F158" s="76"/>
      <c r="G158" s="324"/>
      <c r="J158" s="231"/>
    </row>
    <row r="159" spans="4:10" x14ac:dyDescent="0.2">
      <c r="D159" s="76"/>
      <c r="E159" s="76"/>
      <c r="F159" s="76"/>
      <c r="G159" s="324"/>
      <c r="J159" s="231"/>
    </row>
    <row r="160" spans="4:10" hidden="1" x14ac:dyDescent="0.2">
      <c r="D160" s="76"/>
      <c r="E160" s="76"/>
      <c r="F160" s="76" t="s">
        <v>2259</v>
      </c>
      <c r="G160" s="275" t="s">
        <v>2319</v>
      </c>
      <c r="I160" s="16" t="s">
        <v>38</v>
      </c>
      <c r="J160" s="231"/>
    </row>
    <row r="161" spans="4:10" hidden="1" x14ac:dyDescent="0.2">
      <c r="D161" s="76"/>
      <c r="E161" s="76"/>
      <c r="F161" s="76" t="s">
        <v>2261</v>
      </c>
      <c r="G161" s="324" t="s">
        <v>2320</v>
      </c>
      <c r="I161" s="16" t="s">
        <v>38</v>
      </c>
      <c r="J161" s="231"/>
    </row>
    <row r="162" spans="4:10" hidden="1" x14ac:dyDescent="0.2">
      <c r="D162" s="76"/>
      <c r="E162" s="76"/>
      <c r="F162" s="76"/>
      <c r="G162" s="324"/>
      <c r="I162" s="16" t="s">
        <v>38</v>
      </c>
      <c r="J162" s="231"/>
    </row>
    <row r="163" spans="4:10" hidden="1" x14ac:dyDescent="0.2">
      <c r="D163" s="76"/>
      <c r="E163" s="76"/>
      <c r="F163" s="76" t="s">
        <v>2263</v>
      </c>
      <c r="G163" s="275" t="s">
        <v>2321</v>
      </c>
      <c r="I163" s="16" t="s">
        <v>38</v>
      </c>
      <c r="J163" s="231"/>
    </row>
    <row r="164" spans="4:10" hidden="1" x14ac:dyDescent="0.2">
      <c r="D164" s="76"/>
      <c r="E164" s="76"/>
      <c r="F164" s="76" t="s">
        <v>2265</v>
      </c>
      <c r="G164" s="324" t="s">
        <v>2322</v>
      </c>
      <c r="I164" s="16" t="s">
        <v>38</v>
      </c>
      <c r="J164" s="231"/>
    </row>
    <row r="165" spans="4:10" hidden="1" x14ac:dyDescent="0.2">
      <c r="D165" s="76"/>
      <c r="E165" s="76"/>
      <c r="F165" s="76"/>
      <c r="G165" s="324"/>
      <c r="I165" s="16" t="s">
        <v>38</v>
      </c>
      <c r="J165" s="231"/>
    </row>
    <row r="166" spans="4:10" hidden="1" x14ac:dyDescent="0.2">
      <c r="D166" s="76"/>
      <c r="E166" s="76"/>
      <c r="F166" s="76" t="s">
        <v>2297</v>
      </c>
      <c r="G166" s="275" t="s">
        <v>2323</v>
      </c>
      <c r="I166" s="16" t="s">
        <v>38</v>
      </c>
      <c r="J166" s="231"/>
    </row>
    <row r="167" spans="4:10" hidden="1" x14ac:dyDescent="0.2">
      <c r="D167" s="76"/>
      <c r="E167" s="76"/>
      <c r="F167" s="76" t="s">
        <v>2299</v>
      </c>
      <c r="G167" s="275" t="s">
        <v>2324</v>
      </c>
      <c r="I167" s="16" t="s">
        <v>38</v>
      </c>
      <c r="J167" s="231"/>
    </row>
    <row r="168" spans="4:10" hidden="1" x14ac:dyDescent="0.2">
      <c r="D168" s="76"/>
      <c r="E168" s="85"/>
      <c r="F168" s="85" t="s">
        <v>2301</v>
      </c>
      <c r="G168" s="274" t="s">
        <v>2325</v>
      </c>
      <c r="I168" s="16" t="s">
        <v>38</v>
      </c>
      <c r="J168" s="231"/>
    </row>
    <row r="169" spans="4:10" x14ac:dyDescent="0.2">
      <c r="D169" s="76"/>
      <c r="E169" s="76" t="s">
        <v>2326</v>
      </c>
      <c r="F169" s="76"/>
      <c r="G169" s="338" t="s">
        <v>2327</v>
      </c>
      <c r="J169" s="231" t="s">
        <v>2188</v>
      </c>
    </row>
    <row r="170" spans="4:10" ht="16" thickBot="1" x14ac:dyDescent="0.25">
      <c r="D170" s="76"/>
      <c r="E170" s="76"/>
      <c r="F170" s="76"/>
      <c r="G170" s="338"/>
      <c r="J170" s="231"/>
    </row>
    <row r="171" spans="4:10" ht="16" hidden="1" thickBot="1" x14ac:dyDescent="0.25">
      <c r="D171" s="78"/>
      <c r="E171" s="78"/>
      <c r="F171" s="78"/>
      <c r="G171" s="220" t="s">
        <v>2328</v>
      </c>
      <c r="I171" s="16" t="s">
        <v>38</v>
      </c>
      <c r="J171" s="231"/>
    </row>
    <row r="172" spans="4:10" ht="16" thickTop="1" x14ac:dyDescent="0.2">
      <c r="D172" s="82" t="s">
        <v>2329</v>
      </c>
      <c r="E172" s="82"/>
      <c r="F172" s="82"/>
      <c r="G172" s="328" t="s">
        <v>2330</v>
      </c>
      <c r="J172" s="231" t="s">
        <v>2188</v>
      </c>
    </row>
    <row r="173" spans="4:10" ht="15.75" customHeight="1" thickBot="1" x14ac:dyDescent="0.25">
      <c r="D173" s="78"/>
      <c r="E173" s="78"/>
      <c r="F173" s="78"/>
      <c r="G173" s="329"/>
      <c r="J173" s="231"/>
    </row>
    <row r="174" spans="4:10" ht="26.25" customHeight="1" thickTop="1" x14ac:dyDescent="0.2">
      <c r="D174" s="82" t="s">
        <v>2331</v>
      </c>
      <c r="E174" s="82"/>
      <c r="F174" s="82"/>
      <c r="G174" s="328" t="s">
        <v>2332</v>
      </c>
      <c r="J174" s="320" t="s">
        <v>2333</v>
      </c>
    </row>
    <row r="175" spans="4:10" ht="16" thickBot="1" x14ac:dyDescent="0.25">
      <c r="D175" s="78"/>
      <c r="E175" s="78"/>
      <c r="F175" s="78"/>
      <c r="G175" s="329"/>
      <c r="J175" s="321"/>
    </row>
    <row r="176" spans="4:10" ht="16" thickTop="1" x14ac:dyDescent="0.2">
      <c r="D176" s="76" t="s">
        <v>2334</v>
      </c>
      <c r="E176" s="76"/>
      <c r="F176" s="76"/>
      <c r="G176" s="327" t="s">
        <v>2335</v>
      </c>
      <c r="J176" s="231" t="s">
        <v>2336</v>
      </c>
    </row>
    <row r="177" spans="4:10" x14ac:dyDescent="0.2">
      <c r="D177" s="76"/>
      <c r="E177" s="76"/>
      <c r="F177" s="76"/>
      <c r="G177" s="327"/>
      <c r="J177" s="231"/>
    </row>
    <row r="178" spans="4:10" x14ac:dyDescent="0.2">
      <c r="D178" s="76"/>
      <c r="E178" s="76"/>
      <c r="F178" s="76"/>
      <c r="G178" s="327"/>
      <c r="J178" s="231"/>
    </row>
    <row r="179" spans="4:10" hidden="1" x14ac:dyDescent="0.2">
      <c r="D179" s="76"/>
      <c r="E179" s="77" t="s">
        <v>2221</v>
      </c>
      <c r="F179" s="77"/>
      <c r="G179" s="324" t="s">
        <v>2337</v>
      </c>
      <c r="I179" s="16" t="s">
        <v>38</v>
      </c>
      <c r="J179" s="231"/>
    </row>
    <row r="180" spans="4:10" hidden="1" x14ac:dyDescent="0.2">
      <c r="D180" s="76"/>
      <c r="E180" s="85"/>
      <c r="F180" s="85"/>
      <c r="G180" s="325"/>
      <c r="I180" s="16" t="s">
        <v>38</v>
      </c>
      <c r="J180" s="231"/>
    </row>
    <row r="181" spans="4:10" hidden="1" x14ac:dyDescent="0.2">
      <c r="D181" s="76"/>
      <c r="E181" s="225" t="s">
        <v>2223</v>
      </c>
      <c r="F181" s="225"/>
      <c r="G181" s="323" t="s">
        <v>2338</v>
      </c>
      <c r="I181" s="16" t="s">
        <v>38</v>
      </c>
      <c r="J181" s="231"/>
    </row>
    <row r="182" spans="4:10" hidden="1" x14ac:dyDescent="0.2">
      <c r="D182" s="76"/>
      <c r="E182" s="85"/>
      <c r="F182" s="85"/>
      <c r="G182" s="325"/>
      <c r="I182" s="16" t="s">
        <v>38</v>
      </c>
      <c r="J182" s="231"/>
    </row>
    <row r="183" spans="4:10" hidden="1" x14ac:dyDescent="0.2">
      <c r="D183" s="77"/>
      <c r="E183" s="77" t="s">
        <v>2225</v>
      </c>
      <c r="F183" s="77"/>
      <c r="G183" s="324" t="s">
        <v>2339</v>
      </c>
      <c r="I183" s="16" t="s">
        <v>38</v>
      </c>
      <c r="J183" s="231"/>
    </row>
    <row r="184" spans="4:10" ht="16" hidden="1" thickBot="1" x14ac:dyDescent="0.25">
      <c r="D184" s="78"/>
      <c r="E184" s="78"/>
      <c r="F184" s="78"/>
      <c r="G184" s="326"/>
      <c r="I184" s="16" t="s">
        <v>38</v>
      </c>
      <c r="J184" s="231"/>
    </row>
    <row r="185" spans="4:10" x14ac:dyDescent="0.2">
      <c r="D185" s="76" t="s">
        <v>2340</v>
      </c>
      <c r="E185" s="76"/>
      <c r="F185" s="76"/>
      <c r="G185" s="273" t="s">
        <v>2341</v>
      </c>
      <c r="J185" s="231"/>
    </row>
    <row r="186" spans="4:10" x14ac:dyDescent="0.2">
      <c r="D186" s="77" t="s">
        <v>2342</v>
      </c>
      <c r="E186" s="77"/>
      <c r="F186" s="77"/>
      <c r="G186" s="327" t="s">
        <v>2343</v>
      </c>
      <c r="J186" s="231"/>
    </row>
    <row r="187" spans="4:10" x14ac:dyDescent="0.2">
      <c r="D187" s="77"/>
      <c r="E187" s="77"/>
      <c r="F187" s="77"/>
      <c r="G187" s="327"/>
      <c r="J187" s="231"/>
    </row>
    <row r="188" spans="4:10" ht="15" customHeight="1" x14ac:dyDescent="0.2">
      <c r="D188" s="85"/>
      <c r="E188" s="85"/>
      <c r="F188" s="85"/>
      <c r="G188" s="335"/>
      <c r="J188" s="231"/>
    </row>
    <row r="189" spans="4:10" x14ac:dyDescent="0.2">
      <c r="D189" s="77" t="s">
        <v>2344</v>
      </c>
      <c r="E189" s="77"/>
      <c r="F189" s="77"/>
      <c r="G189" s="327" t="s">
        <v>2345</v>
      </c>
      <c r="J189" s="320" t="s">
        <v>2346</v>
      </c>
    </row>
    <row r="190" spans="4:10" x14ac:dyDescent="0.2">
      <c r="D190" s="77"/>
      <c r="E190" s="77"/>
      <c r="F190" s="77"/>
      <c r="G190" s="327"/>
      <c r="J190" s="322"/>
    </row>
    <row r="191" spans="4:10" x14ac:dyDescent="0.2">
      <c r="D191" s="77"/>
      <c r="E191" s="77"/>
      <c r="F191" s="77"/>
      <c r="G191" s="327"/>
      <c r="J191" s="322"/>
    </row>
    <row r="192" spans="4:10" ht="16" thickBot="1" x14ac:dyDescent="0.25">
      <c r="D192" s="78"/>
      <c r="E192" s="78"/>
      <c r="F192" s="78"/>
      <c r="G192" s="329"/>
      <c r="J192" s="321"/>
    </row>
    <row r="193" spans="4:10" ht="16" thickTop="1" x14ac:dyDescent="0.2">
      <c r="D193" s="76" t="s">
        <v>2347</v>
      </c>
      <c r="E193" s="76"/>
      <c r="F193" s="76"/>
      <c r="G193" s="273" t="s">
        <v>2348</v>
      </c>
      <c r="J193" s="231"/>
    </row>
    <row r="194" spans="4:10" ht="15" customHeight="1" x14ac:dyDescent="0.2">
      <c r="D194" s="77" t="s">
        <v>2349</v>
      </c>
      <c r="E194" s="77"/>
      <c r="F194" s="77"/>
      <c r="G194" s="327" t="s">
        <v>2350</v>
      </c>
      <c r="J194" s="231"/>
    </row>
    <row r="195" spans="4:10" x14ac:dyDescent="0.2">
      <c r="D195" s="77"/>
      <c r="E195" s="77"/>
      <c r="F195" s="77"/>
      <c r="G195" s="327"/>
      <c r="J195" s="231"/>
    </row>
    <row r="196" spans="4:10" x14ac:dyDescent="0.2">
      <c r="D196" s="85"/>
      <c r="E196" s="85"/>
      <c r="F196" s="85"/>
      <c r="G196" s="335"/>
      <c r="J196" s="231"/>
    </row>
    <row r="197" spans="4:10" x14ac:dyDescent="0.2">
      <c r="D197" s="76" t="s">
        <v>2351</v>
      </c>
      <c r="E197" s="76"/>
      <c r="F197" s="76"/>
      <c r="G197" s="333" t="s">
        <v>2352</v>
      </c>
      <c r="J197" s="231" t="s">
        <v>2188</v>
      </c>
    </row>
    <row r="198" spans="4:10" x14ac:dyDescent="0.2">
      <c r="D198" s="76"/>
      <c r="E198" s="76"/>
      <c r="F198" s="76"/>
      <c r="G198" s="333"/>
      <c r="J198" s="231"/>
    </row>
    <row r="199" spans="4:10" hidden="1" x14ac:dyDescent="0.2">
      <c r="D199" s="76"/>
      <c r="E199" s="76"/>
      <c r="F199" s="76"/>
      <c r="G199" s="186" t="s">
        <v>2353</v>
      </c>
      <c r="I199" s="16" t="s">
        <v>38</v>
      </c>
      <c r="J199" s="231"/>
    </row>
    <row r="200" spans="4:10" hidden="1" x14ac:dyDescent="0.2">
      <c r="D200" s="85"/>
      <c r="E200" s="85"/>
      <c r="F200" s="85"/>
      <c r="G200" s="227" t="s">
        <v>2354</v>
      </c>
      <c r="I200" s="16" t="s">
        <v>38</v>
      </c>
      <c r="J200" s="231"/>
    </row>
    <row r="201" spans="4:10" x14ac:dyDescent="0.2">
      <c r="D201" s="77" t="s">
        <v>2355</v>
      </c>
      <c r="E201" s="77"/>
      <c r="F201" s="77"/>
      <c r="G201" s="327" t="s">
        <v>2356</v>
      </c>
      <c r="J201" s="231" t="s">
        <v>2357</v>
      </c>
    </row>
    <row r="202" spans="4:10" x14ac:dyDescent="0.2">
      <c r="D202" s="77"/>
      <c r="E202" s="77"/>
      <c r="F202" s="77"/>
      <c r="G202" s="327"/>
      <c r="J202" s="231"/>
    </row>
    <row r="203" spans="4:10" x14ac:dyDescent="0.2">
      <c r="D203" s="77"/>
      <c r="E203" s="77"/>
      <c r="F203" s="77"/>
      <c r="G203" s="327"/>
      <c r="J203" s="231"/>
    </row>
    <row r="204" spans="4:10" x14ac:dyDescent="0.2">
      <c r="D204" s="77"/>
      <c r="E204" s="77"/>
      <c r="F204" s="77"/>
      <c r="G204" s="327"/>
      <c r="J204" s="231"/>
    </row>
    <row r="205" spans="4:10" ht="16" thickBot="1" x14ac:dyDescent="0.25">
      <c r="D205" s="77"/>
      <c r="E205" s="77"/>
      <c r="F205" s="77"/>
      <c r="G205" s="327"/>
      <c r="J205" s="231"/>
    </row>
    <row r="206" spans="4:10" ht="16" hidden="1" thickBot="1" x14ac:dyDescent="0.25">
      <c r="D206" s="77"/>
      <c r="E206" s="77"/>
      <c r="F206" s="77"/>
      <c r="G206" s="186" t="s">
        <v>2353</v>
      </c>
      <c r="I206" s="16" t="s">
        <v>38</v>
      </c>
      <c r="J206" s="231"/>
    </row>
    <row r="207" spans="4:10" ht="16" hidden="1" thickBot="1" x14ac:dyDescent="0.25">
      <c r="D207" s="78"/>
      <c r="E207" s="78"/>
      <c r="F207" s="78"/>
      <c r="G207" s="220" t="s">
        <v>2354</v>
      </c>
      <c r="I207" s="16" t="s">
        <v>38</v>
      </c>
      <c r="J207" s="231"/>
    </row>
    <row r="208" spans="4:10" ht="16" thickTop="1" x14ac:dyDescent="0.2">
      <c r="D208" s="82" t="s">
        <v>2358</v>
      </c>
      <c r="E208" s="82"/>
      <c r="F208" s="82"/>
      <c r="G208" s="334" t="s">
        <v>2359</v>
      </c>
      <c r="J208" s="231" t="s">
        <v>2336</v>
      </c>
    </row>
    <row r="209" spans="4:10" x14ac:dyDescent="0.2">
      <c r="D209" s="80"/>
      <c r="E209" s="80"/>
      <c r="F209" s="80"/>
      <c r="G209" s="333"/>
      <c r="J209" s="231"/>
    </row>
    <row r="210" spans="4:10" ht="16" hidden="1" thickBot="1" x14ac:dyDescent="0.25">
      <c r="D210" s="81"/>
      <c r="E210" s="81"/>
      <c r="F210" s="81"/>
      <c r="G210" s="220" t="s">
        <v>2360</v>
      </c>
      <c r="I210" s="16" t="s">
        <v>38</v>
      </c>
      <c r="J210" s="231"/>
    </row>
    <row r="211" spans="4:10" x14ac:dyDescent="0.2">
      <c r="D211" s="76" t="s">
        <v>2361</v>
      </c>
      <c r="E211" s="76"/>
      <c r="F211" s="79"/>
      <c r="G211" s="327" t="s">
        <v>2362</v>
      </c>
      <c r="J211" s="232" t="s">
        <v>2363</v>
      </c>
    </row>
    <row r="212" spans="4:10" ht="16" thickBot="1" x14ac:dyDescent="0.25">
      <c r="D212" s="76"/>
      <c r="E212" s="76"/>
      <c r="F212" s="79"/>
      <c r="G212" s="327"/>
      <c r="J212" s="231"/>
    </row>
    <row r="213" spans="4:10" ht="16" hidden="1" thickBot="1" x14ac:dyDescent="0.25">
      <c r="D213" s="76"/>
      <c r="E213" s="76" t="s">
        <v>2221</v>
      </c>
      <c r="F213" s="79"/>
      <c r="G213" s="324" t="s">
        <v>2364</v>
      </c>
      <c r="I213" s="16" t="s">
        <v>38</v>
      </c>
      <c r="J213" s="231"/>
    </row>
    <row r="214" spans="4:10" ht="16" hidden="1" thickBot="1" x14ac:dyDescent="0.25">
      <c r="D214" s="76"/>
      <c r="E214" s="76"/>
      <c r="F214" s="79"/>
      <c r="G214" s="324"/>
      <c r="I214" s="16" t="s">
        <v>38</v>
      </c>
      <c r="J214" s="231"/>
    </row>
    <row r="215" spans="4:10" ht="16" hidden="1" thickBot="1" x14ac:dyDescent="0.25">
      <c r="D215" s="76"/>
      <c r="E215" s="76"/>
      <c r="F215" s="79"/>
      <c r="G215" s="324"/>
      <c r="I215" s="16" t="s">
        <v>38</v>
      </c>
      <c r="J215" s="231"/>
    </row>
    <row r="216" spans="4:10" ht="16" hidden="1" thickBot="1" x14ac:dyDescent="0.25">
      <c r="D216" s="76"/>
      <c r="E216" s="76"/>
      <c r="F216" s="79"/>
      <c r="G216" s="324"/>
      <c r="I216" s="16" t="s">
        <v>38</v>
      </c>
      <c r="J216" s="231"/>
    </row>
    <row r="217" spans="4:10" ht="16" hidden="1" thickBot="1" x14ac:dyDescent="0.25">
      <c r="D217" s="278"/>
      <c r="E217" s="278"/>
      <c r="F217" s="278"/>
      <c r="G217" s="324"/>
      <c r="I217" s="16" t="s">
        <v>38</v>
      </c>
      <c r="J217" s="231"/>
    </row>
    <row r="218" spans="4:10" ht="16" hidden="1" thickBot="1" x14ac:dyDescent="0.25">
      <c r="D218" s="278"/>
      <c r="E218" s="278"/>
      <c r="F218" s="278"/>
      <c r="G218" s="191" t="s">
        <v>2281</v>
      </c>
      <c r="I218" s="16" t="s">
        <v>38</v>
      </c>
      <c r="J218" s="231"/>
    </row>
    <row r="219" spans="4:10" ht="16" hidden="1" thickBot="1" x14ac:dyDescent="0.25">
      <c r="D219" s="76"/>
      <c r="E219" s="85"/>
      <c r="F219" s="87"/>
      <c r="G219" s="109" t="s">
        <v>2365</v>
      </c>
      <c r="I219" s="16" t="s">
        <v>38</v>
      </c>
      <c r="J219" s="231"/>
    </row>
    <row r="220" spans="4:10" ht="16" hidden="1" thickBot="1" x14ac:dyDescent="0.25">
      <c r="D220" s="77"/>
      <c r="E220" s="77" t="s">
        <v>2223</v>
      </c>
      <c r="F220" s="80"/>
      <c r="G220" s="324" t="s">
        <v>2366</v>
      </c>
      <c r="I220" s="16" t="s">
        <v>38</v>
      </c>
      <c r="J220" s="231"/>
    </row>
    <row r="221" spans="4:10" ht="16" hidden="1" thickBot="1" x14ac:dyDescent="0.25">
      <c r="D221" s="78"/>
      <c r="E221" s="78"/>
      <c r="F221" s="81"/>
      <c r="G221" s="326"/>
      <c r="I221" s="16" t="s">
        <v>38</v>
      </c>
      <c r="J221" s="231"/>
    </row>
    <row r="222" spans="4:10" ht="16" thickTop="1" x14ac:dyDescent="0.2">
      <c r="D222" s="82" t="s">
        <v>2367</v>
      </c>
      <c r="E222" s="82"/>
      <c r="F222" s="88"/>
      <c r="G222" s="328" t="s">
        <v>2368</v>
      </c>
      <c r="J222" s="231" t="s">
        <v>2336</v>
      </c>
    </row>
    <row r="223" spans="4:10" ht="16" thickBot="1" x14ac:dyDescent="0.25">
      <c r="D223" s="78"/>
      <c r="E223" s="78"/>
      <c r="F223" s="81"/>
      <c r="G223" s="329"/>
      <c r="J223" s="231"/>
    </row>
    <row r="224" spans="4:10" ht="16" thickTop="1" x14ac:dyDescent="0.2">
      <c r="D224" s="76" t="s">
        <v>2369</v>
      </c>
      <c r="E224" s="76"/>
      <c r="F224" s="79"/>
      <c r="G224" s="273" t="s">
        <v>2370</v>
      </c>
      <c r="J224" s="231"/>
    </row>
    <row r="225" spans="4:10" x14ac:dyDescent="0.2">
      <c r="D225" s="76" t="s">
        <v>2371</v>
      </c>
      <c r="E225" s="76"/>
      <c r="F225" s="79"/>
      <c r="G225" s="327" t="s">
        <v>2372</v>
      </c>
      <c r="J225" s="231" t="s">
        <v>2373</v>
      </c>
    </row>
    <row r="226" spans="4:10" x14ac:dyDescent="0.2">
      <c r="D226" s="79"/>
      <c r="E226" s="79"/>
      <c r="F226" s="79"/>
      <c r="G226" s="327"/>
      <c r="J226" s="231"/>
    </row>
    <row r="227" spans="4:10" x14ac:dyDescent="0.2">
      <c r="D227" s="79"/>
      <c r="E227" s="79"/>
      <c r="F227" s="79"/>
      <c r="G227" s="327"/>
      <c r="J227" s="231"/>
    </row>
    <row r="228" spans="4:10" x14ac:dyDescent="0.2">
      <c r="D228" s="79"/>
      <c r="E228" s="79"/>
      <c r="F228" s="79"/>
      <c r="G228" s="327"/>
      <c r="J228" s="231"/>
    </row>
    <row r="229" spans="4:10" x14ac:dyDescent="0.2">
      <c r="D229" s="79"/>
      <c r="E229" s="79"/>
      <c r="F229" s="79"/>
      <c r="G229" s="327"/>
      <c r="J229" s="231"/>
    </row>
    <row r="230" spans="4:10" hidden="1" x14ac:dyDescent="0.2">
      <c r="D230" s="79"/>
      <c r="E230" s="79"/>
      <c r="F230" s="79"/>
      <c r="G230" s="257" t="s">
        <v>2374</v>
      </c>
      <c r="I230" s="16" t="s">
        <v>38</v>
      </c>
      <c r="J230" s="231"/>
    </row>
    <row r="231" spans="4:10" ht="19" x14ac:dyDescent="0.25">
      <c r="D231" s="330" t="s">
        <v>2375</v>
      </c>
      <c r="E231" s="330"/>
      <c r="F231" s="330"/>
      <c r="G231" s="330"/>
      <c r="J231" s="231"/>
    </row>
    <row r="232" spans="4:10" hidden="1" x14ac:dyDescent="0.2">
      <c r="D232" s="278"/>
      <c r="E232" s="278"/>
      <c r="F232" s="278"/>
      <c r="G232" s="177"/>
      <c r="I232" s="16" t="s">
        <v>38</v>
      </c>
      <c r="J232" s="231"/>
    </row>
    <row r="233" spans="4:10" hidden="1" x14ac:dyDescent="0.2">
      <c r="D233" s="278"/>
      <c r="E233" s="278"/>
      <c r="F233" s="278"/>
      <c r="G233" s="177"/>
      <c r="I233" s="16" t="s">
        <v>38</v>
      </c>
      <c r="J233" s="231"/>
    </row>
    <row r="234" spans="4:10" x14ac:dyDescent="0.2">
      <c r="D234" s="77" t="s">
        <v>2376</v>
      </c>
      <c r="E234" s="77"/>
      <c r="F234" s="80"/>
      <c r="G234" s="327" t="s">
        <v>2377</v>
      </c>
      <c r="J234" s="231" t="s">
        <v>2378</v>
      </c>
    </row>
    <row r="235" spans="4:10" x14ac:dyDescent="0.2">
      <c r="D235" s="77"/>
      <c r="E235" s="77"/>
      <c r="F235" s="80"/>
      <c r="G235" s="327"/>
      <c r="J235" s="231"/>
    </row>
    <row r="236" spans="4:10" ht="16" thickBot="1" x14ac:dyDescent="0.25">
      <c r="D236" s="78"/>
      <c r="E236" s="78"/>
      <c r="F236" s="81"/>
      <c r="G236" s="329"/>
      <c r="J236" s="231"/>
    </row>
    <row r="237" spans="4:10" ht="16" thickTop="1" x14ac:dyDescent="0.2">
      <c r="D237" s="82" t="s">
        <v>2379</v>
      </c>
      <c r="E237" s="82"/>
      <c r="F237" s="88"/>
      <c r="G237" s="328" t="s">
        <v>2380</v>
      </c>
      <c r="J237" s="231" t="s">
        <v>2378</v>
      </c>
    </row>
    <row r="238" spans="4:10" x14ac:dyDescent="0.2">
      <c r="D238" s="77"/>
      <c r="E238" s="77"/>
      <c r="F238" s="80"/>
      <c r="G238" s="327"/>
      <c r="J238" s="231"/>
    </row>
    <row r="239" spans="4:10" ht="16" thickBot="1" x14ac:dyDescent="0.25">
      <c r="D239" s="78"/>
      <c r="E239" s="78"/>
      <c r="F239" s="81"/>
      <c r="G239" s="329"/>
      <c r="J239" s="231"/>
    </row>
    <row r="240" spans="4:10" ht="16" thickTop="1" x14ac:dyDescent="0.2">
      <c r="D240" s="82" t="s">
        <v>2381</v>
      </c>
      <c r="E240" s="82"/>
      <c r="F240" s="88"/>
      <c r="G240" s="328" t="s">
        <v>2382</v>
      </c>
      <c r="J240" s="231" t="s">
        <v>2383</v>
      </c>
    </row>
    <row r="241" spans="4:10" x14ac:dyDescent="0.2">
      <c r="D241" s="77"/>
      <c r="E241" s="77"/>
      <c r="F241" s="80"/>
      <c r="G241" s="327"/>
      <c r="J241" s="231"/>
    </row>
    <row r="242" spans="4:10" hidden="1" x14ac:dyDescent="0.2">
      <c r="D242" s="77"/>
      <c r="E242" s="77" t="s">
        <v>2221</v>
      </c>
      <c r="F242" s="80"/>
      <c r="G242" s="324" t="s">
        <v>2384</v>
      </c>
      <c r="I242" s="16" t="s">
        <v>38</v>
      </c>
      <c r="J242" s="231"/>
    </row>
    <row r="243" spans="4:10" hidden="1" x14ac:dyDescent="0.2">
      <c r="D243" s="77"/>
      <c r="E243" s="85"/>
      <c r="F243" s="87"/>
      <c r="G243" s="325"/>
      <c r="I243" s="16" t="s">
        <v>38</v>
      </c>
      <c r="J243" s="231"/>
    </row>
    <row r="244" spans="4:10" hidden="1" x14ac:dyDescent="0.2">
      <c r="D244" s="77"/>
      <c r="E244" s="221" t="s">
        <v>2223</v>
      </c>
      <c r="F244" s="228"/>
      <c r="G244" s="200" t="s">
        <v>2385</v>
      </c>
      <c r="I244" s="16" t="s">
        <v>38</v>
      </c>
      <c r="J244" s="231"/>
    </row>
    <row r="245" spans="4:10" hidden="1" x14ac:dyDescent="0.2">
      <c r="D245" s="77"/>
      <c r="E245" s="225" t="s">
        <v>2225</v>
      </c>
      <c r="F245" s="229"/>
      <c r="G245" s="323" t="s">
        <v>2386</v>
      </c>
      <c r="I245" s="16" t="s">
        <v>38</v>
      </c>
      <c r="J245" s="231"/>
    </row>
    <row r="246" spans="4:10" hidden="1" x14ac:dyDescent="0.2">
      <c r="D246" s="77"/>
      <c r="E246" s="85"/>
      <c r="F246" s="87"/>
      <c r="G246" s="325"/>
      <c r="I246" s="16" t="s">
        <v>38</v>
      </c>
      <c r="J246" s="231"/>
    </row>
    <row r="247" spans="4:10" ht="16" hidden="1" thickBot="1" x14ac:dyDescent="0.25">
      <c r="D247" s="78"/>
      <c r="E247" s="78" t="s">
        <v>2227</v>
      </c>
      <c r="F247" s="81"/>
      <c r="G247" s="277" t="s">
        <v>2387</v>
      </c>
      <c r="I247" s="16" t="s">
        <v>38</v>
      </c>
      <c r="J247" s="231"/>
    </row>
    <row r="248" spans="4:10" x14ac:dyDescent="0.2">
      <c r="D248" s="76" t="s">
        <v>2388</v>
      </c>
      <c r="E248" s="76"/>
      <c r="F248" s="79"/>
      <c r="G248" s="327" t="s">
        <v>2389</v>
      </c>
      <c r="J248" s="231" t="s">
        <v>2390</v>
      </c>
    </row>
    <row r="249" spans="4:10" x14ac:dyDescent="0.2">
      <c r="D249" s="79"/>
      <c r="E249" s="79"/>
      <c r="F249" s="79"/>
      <c r="G249" s="327"/>
      <c r="J249" s="231"/>
    </row>
    <row r="250" spans="4:10" ht="19" x14ac:dyDescent="0.25">
      <c r="D250" s="330" t="s">
        <v>2391</v>
      </c>
      <c r="E250" s="330"/>
      <c r="F250" s="330"/>
      <c r="G250" s="330"/>
      <c r="J250" s="231"/>
    </row>
    <row r="251" spans="4:10" x14ac:dyDescent="0.2">
      <c r="D251" s="77" t="s">
        <v>2392</v>
      </c>
      <c r="E251" s="77"/>
      <c r="F251" s="80"/>
      <c r="G251" s="327" t="s">
        <v>2393</v>
      </c>
      <c r="J251" s="231" t="s">
        <v>2188</v>
      </c>
    </row>
    <row r="252" spans="4:10" x14ac:dyDescent="0.2">
      <c r="D252" s="77"/>
      <c r="E252" s="77"/>
      <c r="F252" s="80"/>
      <c r="G252" s="327"/>
      <c r="J252" s="231"/>
    </row>
    <row r="253" spans="4:10" x14ac:dyDescent="0.2">
      <c r="D253" s="77"/>
      <c r="E253" s="77"/>
      <c r="F253" s="80"/>
      <c r="G253" s="327"/>
      <c r="J253" s="231"/>
    </row>
    <row r="254" spans="4:10" ht="16" thickBot="1" x14ac:dyDescent="0.25">
      <c r="D254" s="78"/>
      <c r="E254" s="78"/>
      <c r="F254" s="81"/>
      <c r="G254" s="329"/>
      <c r="J254" s="231"/>
    </row>
    <row r="255" spans="4:10" ht="16" thickTop="1" x14ac:dyDescent="0.2">
      <c r="D255" s="76" t="s">
        <v>2394</v>
      </c>
      <c r="E255" s="76"/>
      <c r="F255" s="79"/>
      <c r="G255" s="327" t="s">
        <v>2395</v>
      </c>
      <c r="J255" s="231" t="s">
        <v>2396</v>
      </c>
    </row>
    <row r="256" spans="4:10" x14ac:dyDescent="0.2">
      <c r="D256" s="76"/>
      <c r="E256" s="76"/>
      <c r="F256" s="79"/>
      <c r="G256" s="327"/>
      <c r="J256" s="231"/>
    </row>
    <row r="257" spans="4:10" x14ac:dyDescent="0.2">
      <c r="D257" s="76"/>
      <c r="E257" s="77" t="s">
        <v>2221</v>
      </c>
      <c r="F257" s="80"/>
      <c r="G257" s="324" t="s">
        <v>2397</v>
      </c>
      <c r="J257" s="231"/>
    </row>
    <row r="258" spans="4:10" x14ac:dyDescent="0.2">
      <c r="D258" s="76"/>
      <c r="E258" s="77"/>
      <c r="F258" s="80"/>
      <c r="G258" s="324"/>
      <c r="J258" s="231"/>
    </row>
    <row r="259" spans="4:10" x14ac:dyDescent="0.2">
      <c r="D259" s="76"/>
      <c r="E259" s="85"/>
      <c r="F259" s="87"/>
      <c r="G259" s="325"/>
      <c r="J259" s="231"/>
    </row>
    <row r="260" spans="4:10" x14ac:dyDescent="0.2">
      <c r="D260" s="76"/>
      <c r="E260" s="225" t="s">
        <v>2223</v>
      </c>
      <c r="F260" s="229"/>
      <c r="G260" s="323" t="s">
        <v>2398</v>
      </c>
      <c r="J260" s="231"/>
    </row>
    <row r="261" spans="4:10" x14ac:dyDescent="0.2">
      <c r="D261" s="76"/>
      <c r="E261" s="85"/>
      <c r="F261" s="87"/>
      <c r="G261" s="325"/>
      <c r="J261" s="231"/>
    </row>
    <row r="262" spans="4:10" x14ac:dyDescent="0.2">
      <c r="D262" s="76"/>
      <c r="E262" s="225" t="s">
        <v>2225</v>
      </c>
      <c r="F262" s="229"/>
      <c r="G262" s="323" t="s">
        <v>2399</v>
      </c>
      <c r="J262" s="231"/>
    </row>
    <row r="263" spans="4:10" x14ac:dyDescent="0.2">
      <c r="D263" s="76"/>
      <c r="E263" s="77"/>
      <c r="F263" s="80"/>
      <c r="G263" s="324"/>
      <c r="J263" s="231"/>
    </row>
    <row r="264" spans="4:10" x14ac:dyDescent="0.2">
      <c r="D264" s="76"/>
      <c r="E264" s="85"/>
      <c r="F264" s="87"/>
      <c r="G264" s="325"/>
      <c r="J264" s="231"/>
    </row>
    <row r="265" spans="4:10" x14ac:dyDescent="0.2">
      <c r="D265" s="76"/>
      <c r="E265" s="225" t="s">
        <v>2227</v>
      </c>
      <c r="F265" s="229"/>
      <c r="G265" s="323" t="s">
        <v>2400</v>
      </c>
      <c r="J265" s="231"/>
    </row>
    <row r="266" spans="4:10" x14ac:dyDescent="0.2">
      <c r="D266" s="76"/>
      <c r="E266" s="85"/>
      <c r="F266" s="87"/>
      <c r="G266" s="325"/>
      <c r="J266" s="231"/>
    </row>
    <row r="267" spans="4:10" x14ac:dyDescent="0.2">
      <c r="D267" s="76"/>
      <c r="E267" s="225" t="s">
        <v>2229</v>
      </c>
      <c r="F267" s="229"/>
      <c r="G267" s="323" t="s">
        <v>2401</v>
      </c>
      <c r="J267" s="231"/>
    </row>
    <row r="268" spans="4:10" x14ac:dyDescent="0.2">
      <c r="D268" s="76"/>
      <c r="E268" s="85"/>
      <c r="F268" s="87"/>
      <c r="G268" s="325"/>
      <c r="J268" s="231"/>
    </row>
    <row r="269" spans="4:10" ht="16" thickBot="1" x14ac:dyDescent="0.25">
      <c r="D269" s="78"/>
      <c r="E269" s="78" t="s">
        <v>2231</v>
      </c>
      <c r="F269" s="81"/>
      <c r="G269" s="277" t="s">
        <v>2402</v>
      </c>
      <c r="J269" s="231"/>
    </row>
    <row r="270" spans="4:10" ht="16" thickTop="1" x14ac:dyDescent="0.2">
      <c r="D270" s="76" t="s">
        <v>2403</v>
      </c>
      <c r="E270" s="76"/>
      <c r="F270" s="79"/>
      <c r="G270" s="273" t="s">
        <v>2404</v>
      </c>
      <c r="J270" s="231" t="s">
        <v>2188</v>
      </c>
    </row>
    <row r="271" spans="4:10" hidden="1" x14ac:dyDescent="0.2">
      <c r="D271" s="76"/>
      <c r="E271" s="76" t="s">
        <v>2259</v>
      </c>
      <c r="F271" s="76"/>
      <c r="G271" s="275" t="s">
        <v>2405</v>
      </c>
      <c r="I271" s="16" t="s">
        <v>38</v>
      </c>
      <c r="J271" s="231"/>
    </row>
    <row r="272" spans="4:10" hidden="1" x14ac:dyDescent="0.2">
      <c r="D272" s="76"/>
      <c r="E272" s="76"/>
      <c r="F272" s="77" t="s">
        <v>2221</v>
      </c>
      <c r="G272" s="324" t="s">
        <v>2406</v>
      </c>
      <c r="I272" s="16" t="s">
        <v>38</v>
      </c>
      <c r="J272" s="231"/>
    </row>
    <row r="273" spans="4:10" hidden="1" x14ac:dyDescent="0.2">
      <c r="D273" s="76"/>
      <c r="E273" s="76"/>
      <c r="F273" s="85"/>
      <c r="G273" s="325"/>
      <c r="I273" s="16" t="s">
        <v>38</v>
      </c>
      <c r="J273" s="231"/>
    </row>
    <row r="274" spans="4:10" hidden="1" x14ac:dyDescent="0.2">
      <c r="D274" s="76"/>
      <c r="E274" s="77"/>
      <c r="F274" s="77" t="s">
        <v>2223</v>
      </c>
      <c r="G274" s="324" t="s">
        <v>2407</v>
      </c>
      <c r="I274" s="16" t="s">
        <v>38</v>
      </c>
      <c r="J274" s="231"/>
    </row>
    <row r="275" spans="4:10" hidden="1" x14ac:dyDescent="0.2">
      <c r="D275" s="76"/>
      <c r="E275" s="85"/>
      <c r="F275" s="85"/>
      <c r="G275" s="325"/>
      <c r="I275" s="16" t="s">
        <v>38</v>
      </c>
      <c r="J275" s="231"/>
    </row>
    <row r="276" spans="4:10" ht="15.75" hidden="1" customHeight="1" thickBot="1" x14ac:dyDescent="0.25">
      <c r="D276" s="78"/>
      <c r="E276" s="78" t="s">
        <v>2261</v>
      </c>
      <c r="F276" s="81"/>
      <c r="G276" s="277" t="s">
        <v>2408</v>
      </c>
      <c r="I276" s="16" t="s">
        <v>38</v>
      </c>
      <c r="J276" s="231"/>
    </row>
    <row r="277" spans="4:10" x14ac:dyDescent="0.2">
      <c r="D277" s="76" t="s">
        <v>2409</v>
      </c>
      <c r="E277" s="76"/>
      <c r="F277" s="79"/>
      <c r="G277" s="273" t="s">
        <v>2410</v>
      </c>
      <c r="J277" s="231" t="s">
        <v>2188</v>
      </c>
    </row>
    <row r="278" spans="4:10" x14ac:dyDescent="0.2">
      <c r="D278" s="76"/>
      <c r="E278" s="85" t="s">
        <v>2259</v>
      </c>
      <c r="F278" s="87"/>
      <c r="G278" s="274" t="s">
        <v>2411</v>
      </c>
      <c r="J278" s="231"/>
    </row>
    <row r="279" spans="4:10" ht="15.75" customHeight="1" thickBot="1" x14ac:dyDescent="0.25">
      <c r="D279" s="78"/>
      <c r="E279" s="78" t="s">
        <v>2261</v>
      </c>
      <c r="F279" s="81"/>
      <c r="G279" s="277" t="s">
        <v>2412</v>
      </c>
      <c r="J279" s="231"/>
    </row>
    <row r="280" spans="4:10" ht="16" thickTop="1" x14ac:dyDescent="0.2">
      <c r="D280" s="82" t="s">
        <v>2413</v>
      </c>
      <c r="E280" s="82"/>
      <c r="F280" s="88"/>
      <c r="G280" s="328" t="s">
        <v>2414</v>
      </c>
      <c r="J280" s="320" t="s">
        <v>2415</v>
      </c>
    </row>
    <row r="281" spans="4:10" x14ac:dyDescent="0.2">
      <c r="D281" s="77"/>
      <c r="E281" s="77"/>
      <c r="F281" s="80"/>
      <c r="G281" s="327"/>
      <c r="J281" s="321"/>
    </row>
    <row r="282" spans="4:10" x14ac:dyDescent="0.2">
      <c r="D282" s="77"/>
      <c r="E282" s="77"/>
      <c r="F282" s="80"/>
      <c r="G282" s="327"/>
      <c r="J282" s="231"/>
    </row>
    <row r="283" spans="4:10" ht="15.75" customHeight="1" thickBot="1" x14ac:dyDescent="0.25">
      <c r="D283" s="78"/>
      <c r="E283" s="78"/>
      <c r="F283" s="81"/>
      <c r="G283" s="329"/>
      <c r="J283" s="231"/>
    </row>
    <row r="284" spans="4:10" ht="16" thickTop="1" x14ac:dyDescent="0.2">
      <c r="D284" s="76" t="s">
        <v>2416</v>
      </c>
      <c r="E284" s="76"/>
      <c r="F284" s="79"/>
      <c r="G284" s="327" t="s">
        <v>2417</v>
      </c>
      <c r="J284" s="320" t="s">
        <v>2418</v>
      </c>
    </row>
    <row r="285" spans="4:10" x14ac:dyDescent="0.2">
      <c r="D285" s="76"/>
      <c r="E285" s="76"/>
      <c r="F285" s="79"/>
      <c r="G285" s="327"/>
      <c r="J285" s="322"/>
    </row>
    <row r="286" spans="4:10" x14ac:dyDescent="0.2">
      <c r="D286" s="76"/>
      <c r="E286" s="77" t="s">
        <v>2221</v>
      </c>
      <c r="F286" s="80"/>
      <c r="G286" s="324" t="s">
        <v>2419</v>
      </c>
      <c r="J286" s="321"/>
    </row>
    <row r="287" spans="4:10" x14ac:dyDescent="0.2">
      <c r="D287" s="76"/>
      <c r="E287" s="85"/>
      <c r="F287" s="87"/>
      <c r="G287" s="325"/>
      <c r="J287" s="231"/>
    </row>
    <row r="288" spans="4:10" x14ac:dyDescent="0.2">
      <c r="D288" s="76"/>
      <c r="E288" s="221" t="s">
        <v>2223</v>
      </c>
      <c r="F288" s="228"/>
      <c r="G288" s="200" t="s">
        <v>2420</v>
      </c>
      <c r="J288" s="231"/>
    </row>
    <row r="289" spans="4:10" x14ac:dyDescent="0.2">
      <c r="D289" s="76"/>
      <c r="E289" s="76" t="s">
        <v>2225</v>
      </c>
      <c r="F289" s="79"/>
      <c r="G289" s="275" t="s">
        <v>2421</v>
      </c>
      <c r="J289" s="231"/>
    </row>
    <row r="290" spans="4:10" ht="16" hidden="1" thickBot="1" x14ac:dyDescent="0.25">
      <c r="D290" s="78"/>
      <c r="E290" s="78"/>
      <c r="F290" s="81"/>
      <c r="G290" s="220" t="s">
        <v>2422</v>
      </c>
      <c r="I290" s="16" t="s">
        <v>38</v>
      </c>
      <c r="J290" s="231"/>
    </row>
    <row r="291" spans="4:10" x14ac:dyDescent="0.2">
      <c r="D291" s="76" t="s">
        <v>2423</v>
      </c>
      <c r="E291" s="76"/>
      <c r="F291" s="79"/>
      <c r="G291" s="273" t="s">
        <v>2424</v>
      </c>
      <c r="J291" s="231" t="s">
        <v>2425</v>
      </c>
    </row>
    <row r="292" spans="4:10" hidden="1" x14ac:dyDescent="0.2">
      <c r="D292" s="76"/>
      <c r="E292" s="77" t="s">
        <v>2221</v>
      </c>
      <c r="F292" s="80"/>
      <c r="G292" s="324" t="s">
        <v>2426</v>
      </c>
      <c r="I292" s="16" t="s">
        <v>38</v>
      </c>
      <c r="J292" s="231"/>
    </row>
    <row r="293" spans="4:10" hidden="1" x14ac:dyDescent="0.2">
      <c r="D293" s="76"/>
      <c r="E293" s="77"/>
      <c r="F293" s="80"/>
      <c r="G293" s="324"/>
      <c r="I293" s="16" t="s">
        <v>38</v>
      </c>
      <c r="J293" s="231"/>
    </row>
    <row r="294" spans="4:10" hidden="1" x14ac:dyDescent="0.2">
      <c r="D294" s="76"/>
      <c r="E294" s="85"/>
      <c r="F294" s="87"/>
      <c r="G294" s="325"/>
      <c r="I294" s="16" t="s">
        <v>38</v>
      </c>
      <c r="J294" s="231"/>
    </row>
    <row r="295" spans="4:10" hidden="1" x14ac:dyDescent="0.2">
      <c r="D295" s="76"/>
      <c r="E295" s="77" t="s">
        <v>2223</v>
      </c>
      <c r="F295" s="80"/>
      <c r="G295" s="324" t="s">
        <v>2427</v>
      </c>
      <c r="I295" s="16" t="s">
        <v>38</v>
      </c>
      <c r="J295" s="231"/>
    </row>
    <row r="296" spans="4:10" hidden="1" x14ac:dyDescent="0.2">
      <c r="D296" s="76"/>
      <c r="E296" s="77"/>
      <c r="F296" s="80"/>
      <c r="G296" s="324"/>
      <c r="I296" s="16" t="s">
        <v>38</v>
      </c>
      <c r="J296" s="231"/>
    </row>
    <row r="297" spans="4:10" hidden="1" x14ac:dyDescent="0.2">
      <c r="D297" s="76"/>
      <c r="E297" s="85"/>
      <c r="F297" s="87"/>
      <c r="G297" s="325"/>
      <c r="I297" s="16" t="s">
        <v>38</v>
      </c>
      <c r="J297" s="231"/>
    </row>
    <row r="298" spans="4:10" hidden="1" x14ac:dyDescent="0.2">
      <c r="D298" s="77"/>
      <c r="E298" s="77" t="s">
        <v>2225</v>
      </c>
      <c r="F298" s="80"/>
      <c r="G298" s="324" t="s">
        <v>2428</v>
      </c>
      <c r="I298" s="16" t="s">
        <v>38</v>
      </c>
      <c r="J298" s="231"/>
    </row>
    <row r="299" spans="4:10" ht="16" hidden="1" thickBot="1" x14ac:dyDescent="0.25">
      <c r="D299" s="78"/>
      <c r="E299" s="78"/>
      <c r="F299" s="81"/>
      <c r="G299" s="326"/>
      <c r="I299" s="16" t="s">
        <v>38</v>
      </c>
      <c r="J299" s="231"/>
    </row>
    <row r="300" spans="4:10" x14ac:dyDescent="0.2">
      <c r="D300" s="76" t="s">
        <v>2429</v>
      </c>
      <c r="E300" s="76"/>
      <c r="F300" s="79"/>
      <c r="G300" s="327" t="s">
        <v>2430</v>
      </c>
      <c r="J300" s="231" t="s">
        <v>2431</v>
      </c>
    </row>
    <row r="301" spans="4:10" x14ac:dyDescent="0.2">
      <c r="D301" s="76"/>
      <c r="E301" s="76"/>
      <c r="F301" s="79"/>
      <c r="G301" s="327"/>
      <c r="J301" s="231"/>
    </row>
    <row r="302" spans="4:10" x14ac:dyDescent="0.2">
      <c r="D302" s="76"/>
      <c r="E302" s="76"/>
      <c r="F302" s="79"/>
      <c r="G302" s="327"/>
      <c r="J302" s="231"/>
    </row>
    <row r="303" spans="4:10" x14ac:dyDescent="0.2">
      <c r="D303" s="76"/>
      <c r="E303" s="76"/>
      <c r="F303" s="79"/>
      <c r="G303" s="327"/>
      <c r="J303" s="231"/>
    </row>
    <row r="304" spans="4:10" hidden="1" x14ac:dyDescent="0.2">
      <c r="D304" s="76"/>
      <c r="E304" s="77" t="s">
        <v>2221</v>
      </c>
      <c r="F304" s="80"/>
      <c r="G304" s="324" t="s">
        <v>2432</v>
      </c>
      <c r="I304" s="16" t="s">
        <v>38</v>
      </c>
      <c r="J304" s="231"/>
    </row>
    <row r="305" spans="4:10" hidden="1" x14ac:dyDescent="0.2">
      <c r="D305" s="76"/>
      <c r="E305" s="85"/>
      <c r="F305" s="87"/>
      <c r="G305" s="325"/>
      <c r="I305" s="16" t="s">
        <v>38</v>
      </c>
      <c r="J305" s="231"/>
    </row>
    <row r="306" spans="4:10" hidden="1" x14ac:dyDescent="0.2">
      <c r="D306" s="76"/>
      <c r="E306" s="225" t="s">
        <v>2223</v>
      </c>
      <c r="F306" s="229"/>
      <c r="G306" s="323" t="s">
        <v>2433</v>
      </c>
      <c r="I306" s="16" t="s">
        <v>38</v>
      </c>
      <c r="J306" s="231"/>
    </row>
    <row r="307" spans="4:10" hidden="1" x14ac:dyDescent="0.2">
      <c r="D307" s="76"/>
      <c r="E307" s="77"/>
      <c r="F307" s="80"/>
      <c r="G307" s="324"/>
      <c r="I307" s="16" t="s">
        <v>38</v>
      </c>
      <c r="J307" s="231"/>
    </row>
    <row r="308" spans="4:10" hidden="1" x14ac:dyDescent="0.2">
      <c r="D308" s="76"/>
      <c r="E308" s="77"/>
      <c r="F308" s="80"/>
      <c r="G308" s="324"/>
      <c r="I308" s="16" t="s">
        <v>38</v>
      </c>
      <c r="J308" s="231"/>
    </row>
    <row r="309" spans="4:10" hidden="1" x14ac:dyDescent="0.2">
      <c r="D309" s="76"/>
      <c r="E309" s="85"/>
      <c r="F309" s="87"/>
      <c r="G309" s="325"/>
      <c r="I309" s="16" t="s">
        <v>38</v>
      </c>
      <c r="J309" s="231"/>
    </row>
    <row r="310" spans="4:10" hidden="1" x14ac:dyDescent="0.2">
      <c r="D310" s="76"/>
      <c r="E310" s="221" t="s">
        <v>2225</v>
      </c>
      <c r="F310" s="228"/>
      <c r="G310" s="200" t="s">
        <v>2434</v>
      </c>
      <c r="I310" s="16" t="s">
        <v>38</v>
      </c>
      <c r="J310" s="231"/>
    </row>
    <row r="311" spans="4:10" hidden="1" x14ac:dyDescent="0.2">
      <c r="D311" s="76"/>
      <c r="E311" s="225" t="s">
        <v>2227</v>
      </c>
      <c r="F311" s="229"/>
      <c r="G311" s="323" t="s">
        <v>2435</v>
      </c>
      <c r="I311" s="16" t="s">
        <v>38</v>
      </c>
      <c r="J311" s="231"/>
    </row>
    <row r="312" spans="4:10" hidden="1" x14ac:dyDescent="0.2">
      <c r="D312" s="76"/>
      <c r="E312" s="77"/>
      <c r="F312" s="80"/>
      <c r="G312" s="324"/>
      <c r="I312" s="16" t="s">
        <v>38</v>
      </c>
      <c r="J312" s="231"/>
    </row>
    <row r="313" spans="4:10" hidden="1" x14ac:dyDescent="0.2">
      <c r="D313" s="76"/>
      <c r="E313" s="85"/>
      <c r="F313" s="87"/>
      <c r="G313" s="325"/>
      <c r="I313" s="16" t="s">
        <v>38</v>
      </c>
      <c r="J313" s="231"/>
    </row>
    <row r="314" spans="4:10" hidden="1" x14ac:dyDescent="0.2">
      <c r="D314" s="76"/>
      <c r="E314" s="225" t="s">
        <v>2229</v>
      </c>
      <c r="F314" s="229"/>
      <c r="G314" s="323" t="s">
        <v>2436</v>
      </c>
      <c r="I314" s="16" t="s">
        <v>38</v>
      </c>
      <c r="J314" s="231"/>
    </row>
    <row r="315" spans="4:10" hidden="1" x14ac:dyDescent="0.2">
      <c r="D315" s="76"/>
      <c r="E315" s="77"/>
      <c r="F315" s="80"/>
      <c r="G315" s="324"/>
      <c r="I315" s="16" t="s">
        <v>38</v>
      </c>
      <c r="J315" s="231"/>
    </row>
    <row r="316" spans="4:10" hidden="1" x14ac:dyDescent="0.2">
      <c r="D316" s="76"/>
      <c r="E316" s="85"/>
      <c r="F316" s="87"/>
      <c r="G316" s="325"/>
      <c r="I316" s="16" t="s">
        <v>38</v>
      </c>
      <c r="J316" s="231"/>
    </row>
    <row r="317" spans="4:10" hidden="1" x14ac:dyDescent="0.2">
      <c r="D317" s="76"/>
      <c r="E317" s="221" t="s">
        <v>2231</v>
      </c>
      <c r="F317" s="228"/>
      <c r="G317" s="200" t="s">
        <v>2437</v>
      </c>
      <c r="I317" s="16" t="s">
        <v>38</v>
      </c>
      <c r="J317" s="231"/>
    </row>
    <row r="318" spans="4:10" hidden="1" x14ac:dyDescent="0.2">
      <c r="D318" s="76"/>
      <c r="E318" s="225" t="s">
        <v>2233</v>
      </c>
      <c r="F318" s="229"/>
      <c r="G318" s="323" t="s">
        <v>2438</v>
      </c>
      <c r="I318" s="16" t="s">
        <v>38</v>
      </c>
      <c r="J318" s="231"/>
    </row>
    <row r="319" spans="4:10" hidden="1" x14ac:dyDescent="0.2">
      <c r="D319" s="76"/>
      <c r="E319" s="77"/>
      <c r="F319" s="80"/>
      <c r="G319" s="324"/>
      <c r="I319" s="16" t="s">
        <v>38</v>
      </c>
      <c r="J319" s="231"/>
    </row>
    <row r="320" spans="4:10" hidden="1" x14ac:dyDescent="0.2">
      <c r="D320" s="76"/>
      <c r="E320" s="77"/>
      <c r="F320" s="80"/>
      <c r="G320" s="324"/>
      <c r="I320" s="16" t="s">
        <v>38</v>
      </c>
      <c r="J320" s="231"/>
    </row>
    <row r="321" spans="4:10" hidden="1" x14ac:dyDescent="0.2">
      <c r="D321" s="76"/>
      <c r="E321" s="85"/>
      <c r="F321" s="87"/>
      <c r="G321" s="325"/>
      <c r="I321" s="16" t="s">
        <v>38</v>
      </c>
      <c r="J321" s="231"/>
    </row>
    <row r="322" spans="4:10" ht="16" hidden="1" thickBot="1" x14ac:dyDescent="0.25">
      <c r="D322" s="78"/>
      <c r="E322" s="78" t="s">
        <v>2235</v>
      </c>
      <c r="F322" s="81"/>
      <c r="G322" s="277" t="s">
        <v>2439</v>
      </c>
      <c r="I322" s="16" t="s">
        <v>38</v>
      </c>
      <c r="J322" s="231"/>
    </row>
    <row r="323" spans="4:10" x14ac:dyDescent="0.2">
      <c r="D323" s="76" t="s">
        <v>2440</v>
      </c>
      <c r="E323" s="76"/>
      <c r="F323" s="79"/>
      <c r="G323" s="327" t="s">
        <v>2441</v>
      </c>
      <c r="J323" s="231" t="s">
        <v>2442</v>
      </c>
    </row>
    <row r="324" spans="4:10" ht="16" thickBot="1" x14ac:dyDescent="0.25">
      <c r="D324" s="76"/>
      <c r="E324" s="76"/>
      <c r="F324" s="79"/>
      <c r="G324" s="327"/>
      <c r="J324" s="231"/>
    </row>
    <row r="325" spans="4:10" ht="16" hidden="1" thickBot="1" x14ac:dyDescent="0.25">
      <c r="D325" s="76"/>
      <c r="E325" s="85" t="s">
        <v>2259</v>
      </c>
      <c r="F325" s="87"/>
      <c r="G325" s="274" t="s">
        <v>2443</v>
      </c>
      <c r="I325" s="16" t="s">
        <v>38</v>
      </c>
      <c r="J325" s="231"/>
    </row>
    <row r="326" spans="4:10" ht="16" hidden="1" thickBot="1" x14ac:dyDescent="0.25">
      <c r="D326" s="78"/>
      <c r="E326" s="78" t="s">
        <v>2261</v>
      </c>
      <c r="F326" s="81"/>
      <c r="G326" s="277" t="s">
        <v>2444</v>
      </c>
      <c r="I326" s="16" t="s">
        <v>38</v>
      </c>
      <c r="J326" s="231"/>
    </row>
    <row r="327" spans="4:10" ht="16" thickTop="1" x14ac:dyDescent="0.2">
      <c r="D327" s="82" t="s">
        <v>2445</v>
      </c>
      <c r="E327" s="82"/>
      <c r="F327" s="88"/>
      <c r="G327" s="328" t="s">
        <v>2446</v>
      </c>
      <c r="J327" s="231" t="s">
        <v>2447</v>
      </c>
    </row>
    <row r="328" spans="4:10" ht="16" thickBot="1" x14ac:dyDescent="0.25">
      <c r="D328" s="78"/>
      <c r="E328" s="78"/>
      <c r="F328" s="81"/>
      <c r="G328" s="329"/>
      <c r="J328" s="231"/>
    </row>
    <row r="329" spans="4:10" ht="16" thickTop="1" x14ac:dyDescent="0.2">
      <c r="D329" s="82" t="s">
        <v>2448</v>
      </c>
      <c r="E329" s="82"/>
      <c r="F329" s="88"/>
      <c r="G329" s="328" t="s">
        <v>2449</v>
      </c>
      <c r="J329" s="231" t="s">
        <v>2450</v>
      </c>
    </row>
    <row r="330" spans="4:10" ht="16" thickBot="1" x14ac:dyDescent="0.25">
      <c r="D330" s="78"/>
      <c r="E330" s="78"/>
      <c r="F330" s="81"/>
      <c r="G330" s="329"/>
      <c r="J330" s="231"/>
    </row>
    <row r="331" spans="4:10" ht="16" thickTop="1" x14ac:dyDescent="0.2">
      <c r="D331" s="76" t="s">
        <v>2451</v>
      </c>
      <c r="E331" s="76"/>
      <c r="F331" s="79"/>
      <c r="G331" s="327" t="s">
        <v>2452</v>
      </c>
      <c r="J331" s="231"/>
    </row>
    <row r="332" spans="4:10" x14ac:dyDescent="0.2">
      <c r="D332" s="76"/>
      <c r="E332" s="76"/>
      <c r="F332" s="79"/>
      <c r="G332" s="327"/>
      <c r="J332" s="231"/>
    </row>
    <row r="333" spans="4:10" x14ac:dyDescent="0.2">
      <c r="D333" s="76"/>
      <c r="E333" s="77" t="s">
        <v>2259</v>
      </c>
      <c r="F333" s="80"/>
      <c r="G333" s="324" t="s">
        <v>2453</v>
      </c>
      <c r="J333" s="231" t="s">
        <v>2188</v>
      </c>
    </row>
    <row r="334" spans="4:10" x14ac:dyDescent="0.2">
      <c r="D334" s="76"/>
      <c r="E334" s="85"/>
      <c r="F334" s="87"/>
      <c r="G334" s="325"/>
      <c r="J334" s="231"/>
    </row>
    <row r="335" spans="4:10" x14ac:dyDescent="0.2">
      <c r="D335" s="76"/>
      <c r="E335" s="76" t="s">
        <v>2261</v>
      </c>
      <c r="F335" s="79"/>
      <c r="G335" s="324" t="s">
        <v>2454</v>
      </c>
      <c r="J335" s="231" t="s">
        <v>2455</v>
      </c>
    </row>
    <row r="336" spans="4:10" x14ac:dyDescent="0.2">
      <c r="D336" s="79"/>
      <c r="E336" s="79"/>
      <c r="F336" s="79"/>
      <c r="G336" s="324"/>
      <c r="J336" s="231"/>
    </row>
    <row r="337" spans="4:10" x14ac:dyDescent="0.2">
      <c r="D337" s="79"/>
      <c r="E337" s="79"/>
      <c r="F337" s="79"/>
      <c r="G337" s="324"/>
      <c r="J337" s="231"/>
    </row>
    <row r="338" spans="4:10" ht="19" x14ac:dyDescent="0.25">
      <c r="D338" s="330" t="s">
        <v>2456</v>
      </c>
      <c r="E338" s="330"/>
      <c r="F338" s="330"/>
      <c r="G338" s="330"/>
      <c r="J338" s="231"/>
    </row>
    <row r="339" spans="4:10" x14ac:dyDescent="0.2">
      <c r="D339" s="77" t="s">
        <v>2457</v>
      </c>
      <c r="E339" s="77"/>
      <c r="F339" s="80"/>
      <c r="G339" s="327" t="s">
        <v>2458</v>
      </c>
      <c r="J339" s="231" t="s">
        <v>2459</v>
      </c>
    </row>
    <row r="340" spans="4:10" hidden="1" x14ac:dyDescent="0.2">
      <c r="D340" s="77"/>
      <c r="E340" s="77"/>
      <c r="F340" s="80"/>
      <c r="G340" s="327"/>
      <c r="I340" s="16" t="s">
        <v>38</v>
      </c>
      <c r="J340" s="231"/>
    </row>
    <row r="341" spans="4:10" ht="15" hidden="1" customHeight="1" x14ac:dyDescent="0.2">
      <c r="D341" s="77"/>
      <c r="E341" s="85" t="s">
        <v>2221</v>
      </c>
      <c r="F341" s="87"/>
      <c r="G341" s="274" t="s">
        <v>2460</v>
      </c>
      <c r="I341" s="16" t="s">
        <v>38</v>
      </c>
      <c r="J341" s="231"/>
    </row>
    <row r="342" spans="4:10" hidden="1" x14ac:dyDescent="0.2">
      <c r="D342" s="77"/>
      <c r="E342" s="225" t="s">
        <v>2223</v>
      </c>
      <c r="F342" s="229"/>
      <c r="G342" s="323" t="s">
        <v>2461</v>
      </c>
      <c r="I342" s="16" t="s">
        <v>38</v>
      </c>
      <c r="J342" s="231"/>
    </row>
    <row r="343" spans="4:10" hidden="1" x14ac:dyDescent="0.2">
      <c r="D343" s="77"/>
      <c r="E343" s="85"/>
      <c r="F343" s="87"/>
      <c r="G343" s="325"/>
      <c r="I343" s="16" t="s">
        <v>38</v>
      </c>
      <c r="J343" s="231"/>
    </row>
    <row r="344" spans="4:10" hidden="1" x14ac:dyDescent="0.2">
      <c r="D344" s="77"/>
      <c r="E344" s="225" t="s">
        <v>2225</v>
      </c>
      <c r="F344" s="229"/>
      <c r="G344" s="323" t="s">
        <v>2462</v>
      </c>
      <c r="I344" s="16" t="s">
        <v>38</v>
      </c>
      <c r="J344" s="231"/>
    </row>
    <row r="345" spans="4:10" hidden="1" x14ac:dyDescent="0.2">
      <c r="D345" s="77"/>
      <c r="E345" s="77"/>
      <c r="F345" s="80"/>
      <c r="G345" s="324"/>
      <c r="I345" s="16" t="s">
        <v>38</v>
      </c>
      <c r="J345" s="231"/>
    </row>
    <row r="346" spans="4:10" hidden="1" x14ac:dyDescent="0.2">
      <c r="D346" s="77"/>
      <c r="E346" s="77"/>
      <c r="F346" s="80"/>
      <c r="G346" s="324"/>
      <c r="I346" s="16" t="s">
        <v>38</v>
      </c>
      <c r="J346" s="231"/>
    </row>
    <row r="347" spans="4:10" hidden="1" x14ac:dyDescent="0.2">
      <c r="D347" s="77"/>
      <c r="E347" s="85"/>
      <c r="F347" s="87"/>
      <c r="G347" s="325"/>
      <c r="I347" s="16" t="s">
        <v>38</v>
      </c>
      <c r="J347" s="231"/>
    </row>
    <row r="348" spans="4:10" hidden="1" x14ac:dyDescent="0.2">
      <c r="D348" s="77"/>
      <c r="E348" s="221" t="s">
        <v>2227</v>
      </c>
      <c r="F348" s="228"/>
      <c r="G348" s="200" t="s">
        <v>2463</v>
      </c>
      <c r="I348" s="16" t="s">
        <v>38</v>
      </c>
      <c r="J348" s="231"/>
    </row>
    <row r="349" spans="4:10" ht="15" hidden="1" customHeight="1" x14ac:dyDescent="0.2">
      <c r="D349" s="77"/>
      <c r="E349" s="221" t="s">
        <v>2229</v>
      </c>
      <c r="F349" s="228"/>
      <c r="G349" s="200" t="s">
        <v>2464</v>
      </c>
      <c r="I349" s="16" t="s">
        <v>38</v>
      </c>
      <c r="J349" s="231"/>
    </row>
    <row r="350" spans="4:10" hidden="1" x14ac:dyDescent="0.2">
      <c r="D350" s="77"/>
      <c r="E350" s="225" t="s">
        <v>2231</v>
      </c>
      <c r="F350" s="229"/>
      <c r="G350" s="323" t="s">
        <v>2465</v>
      </c>
      <c r="I350" s="16" t="s">
        <v>38</v>
      </c>
      <c r="J350" s="231"/>
    </row>
    <row r="351" spans="4:10" hidden="1" x14ac:dyDescent="0.2">
      <c r="D351" s="77"/>
      <c r="E351" s="85"/>
      <c r="F351" s="87"/>
      <c r="G351" s="325"/>
      <c r="I351" s="16" t="s">
        <v>38</v>
      </c>
      <c r="J351" s="231"/>
    </row>
    <row r="352" spans="4:10" hidden="1" x14ac:dyDescent="0.2">
      <c r="D352" s="77"/>
      <c r="E352" s="225" t="s">
        <v>2233</v>
      </c>
      <c r="F352" s="229"/>
      <c r="G352" s="323" t="s">
        <v>2466</v>
      </c>
      <c r="I352" s="16" t="s">
        <v>38</v>
      </c>
      <c r="J352" s="231"/>
    </row>
    <row r="353" spans="4:10" hidden="1" x14ac:dyDescent="0.2">
      <c r="D353" s="77"/>
      <c r="E353" s="77"/>
      <c r="F353" s="80"/>
      <c r="G353" s="324"/>
      <c r="I353" s="16" t="s">
        <v>38</v>
      </c>
      <c r="J353" s="231"/>
    </row>
    <row r="354" spans="4:10" hidden="1" x14ac:dyDescent="0.2">
      <c r="D354" s="77"/>
      <c r="E354" s="85"/>
      <c r="F354" s="87"/>
      <c r="G354" s="325"/>
      <c r="I354" s="16" t="s">
        <v>38</v>
      </c>
      <c r="J354" s="231"/>
    </row>
    <row r="355" spans="4:10" hidden="1" x14ac:dyDescent="0.2">
      <c r="D355" s="77"/>
      <c r="E355" s="77" t="s">
        <v>2235</v>
      </c>
      <c r="F355" s="80"/>
      <c r="G355" s="324" t="s">
        <v>2467</v>
      </c>
      <c r="I355" s="16" t="s">
        <v>38</v>
      </c>
      <c r="J355" s="231"/>
    </row>
    <row r="356" spans="4:10" ht="15.75" hidden="1" customHeight="1" thickBot="1" x14ac:dyDescent="0.25">
      <c r="D356" s="78"/>
      <c r="E356" s="78"/>
      <c r="F356" s="81"/>
      <c r="G356" s="326"/>
      <c r="I356" s="16" t="s">
        <v>38</v>
      </c>
      <c r="J356" s="231"/>
    </row>
    <row r="357" spans="4:10" x14ac:dyDescent="0.2">
      <c r="D357" s="76" t="s">
        <v>2468</v>
      </c>
      <c r="E357" s="76"/>
      <c r="F357" s="79"/>
      <c r="G357" s="327" t="s">
        <v>2469</v>
      </c>
      <c r="J357" s="320" t="s">
        <v>2470</v>
      </c>
    </row>
    <row r="358" spans="4:10" x14ac:dyDescent="0.2">
      <c r="D358" s="76"/>
      <c r="E358" s="76"/>
      <c r="F358" s="79"/>
      <c r="G358" s="327"/>
      <c r="J358" s="322"/>
    </row>
    <row r="359" spans="4:10" x14ac:dyDescent="0.2">
      <c r="D359" s="76"/>
      <c r="E359" s="76"/>
      <c r="F359" s="79"/>
      <c r="G359" s="327"/>
      <c r="J359" s="321"/>
    </row>
    <row r="360" spans="4:10" x14ac:dyDescent="0.2">
      <c r="D360" s="76"/>
      <c r="E360" s="76"/>
      <c r="F360" s="79"/>
      <c r="G360" s="327"/>
      <c r="J360" s="231"/>
    </row>
    <row r="361" spans="4:10" hidden="1" x14ac:dyDescent="0.2">
      <c r="D361" s="76"/>
      <c r="E361" s="76" t="s">
        <v>2221</v>
      </c>
      <c r="F361" s="79"/>
      <c r="G361" s="275" t="s">
        <v>2471</v>
      </c>
      <c r="I361" s="16" t="s">
        <v>38</v>
      </c>
      <c r="J361" s="231"/>
    </row>
    <row r="362" spans="4:10" hidden="1" x14ac:dyDescent="0.2">
      <c r="D362" s="76"/>
      <c r="E362" s="76" t="s">
        <v>2223</v>
      </c>
      <c r="F362" s="79"/>
      <c r="G362" s="275" t="s">
        <v>2472</v>
      </c>
      <c r="I362" s="16" t="s">
        <v>38</v>
      </c>
      <c r="J362" s="231"/>
    </row>
    <row r="363" spans="4:10" hidden="1" x14ac:dyDescent="0.2">
      <c r="D363" s="76"/>
      <c r="E363" s="76" t="s">
        <v>2225</v>
      </c>
      <c r="F363" s="79"/>
      <c r="G363" s="275" t="s">
        <v>2473</v>
      </c>
      <c r="I363" s="16" t="s">
        <v>38</v>
      </c>
      <c r="J363" s="231"/>
    </row>
    <row r="364" spans="4:10" hidden="1" x14ac:dyDescent="0.2">
      <c r="D364" s="76"/>
      <c r="E364" s="76" t="s">
        <v>2227</v>
      </c>
      <c r="F364" s="79"/>
      <c r="G364" s="275" t="s">
        <v>2474</v>
      </c>
      <c r="I364" s="16" t="s">
        <v>38</v>
      </c>
      <c r="J364" s="231"/>
    </row>
  </sheetData>
  <sheetProtection algorithmName="SHA-512" hashValue="OwelA3eIrlK/CFj0BntC5SVeXrISvT9IrMHCNrb8kz9jiBQ1Ir+y8yEf6YECTYG1FjNSp7I2sNJcex8ZAN7Pcw==" saltValue="CcDvrxJWWyPc05sFPYkUOQ==" spinCount="100000" sheet="1" objects="1" scenarios="1" selectLockedCells="1" autoFilter="0" selectUnlockedCells="1"/>
  <autoFilter ref="I7:I364" xr:uid="{18FFAB10-88FE-4E1F-A48E-721D065A77DA}">
    <filterColumn colId="0">
      <filters blank="1"/>
    </filterColumn>
  </autoFilter>
  <mergeCells count="121">
    <mergeCell ref="A1:A5"/>
    <mergeCell ref="D1:G5"/>
    <mergeCell ref="G169:G170"/>
    <mergeCell ref="G174:G175"/>
    <mergeCell ref="G105:G108"/>
    <mergeCell ref="G124:G125"/>
    <mergeCell ref="B1:B5"/>
    <mergeCell ref="C1:C5"/>
    <mergeCell ref="G101:G103"/>
    <mergeCell ref="D104:G104"/>
    <mergeCell ref="G112:G113"/>
    <mergeCell ref="G114:G115"/>
    <mergeCell ref="G116:G118"/>
    <mergeCell ref="G120:G122"/>
    <mergeCell ref="G126:G127"/>
    <mergeCell ref="G128:G129"/>
    <mergeCell ref="G130:G134"/>
    <mergeCell ref="G135:G138"/>
    <mergeCell ref="G151:G153"/>
    <mergeCell ref="G71:G73"/>
    <mergeCell ref="G74:G77"/>
    <mergeCell ref="G80:G86"/>
    <mergeCell ref="G87:G93"/>
    <mergeCell ref="G98:G99"/>
    <mergeCell ref="G225:G229"/>
    <mergeCell ref="D231:G231"/>
    <mergeCell ref="G234:G236"/>
    <mergeCell ref="G237:G239"/>
    <mergeCell ref="G35:G36"/>
    <mergeCell ref="G38:G40"/>
    <mergeCell ref="G41:G42"/>
    <mergeCell ref="G43:G45"/>
    <mergeCell ref="G46:G50"/>
    <mergeCell ref="G55:G56"/>
    <mergeCell ref="G61:G63"/>
    <mergeCell ref="G65:G68"/>
    <mergeCell ref="G69:G70"/>
    <mergeCell ref="G109:G111"/>
    <mergeCell ref="J130:J131"/>
    <mergeCell ref="G78:G79"/>
    <mergeCell ref="G197:G198"/>
    <mergeCell ref="G222:G223"/>
    <mergeCell ref="G201:G205"/>
    <mergeCell ref="G208:G209"/>
    <mergeCell ref="G211:G212"/>
    <mergeCell ref="G213:G217"/>
    <mergeCell ref="G220:G221"/>
    <mergeCell ref="G155:G159"/>
    <mergeCell ref="G161:G162"/>
    <mergeCell ref="G164:G165"/>
    <mergeCell ref="G172:G173"/>
    <mergeCell ref="G176:G178"/>
    <mergeCell ref="G179:G180"/>
    <mergeCell ref="G181:G182"/>
    <mergeCell ref="G183:G184"/>
    <mergeCell ref="G186:G188"/>
    <mergeCell ref="G189:G192"/>
    <mergeCell ref="G194:G196"/>
    <mergeCell ref="J135:J136"/>
    <mergeCell ref="J174:J175"/>
    <mergeCell ref="J189:J192"/>
    <mergeCell ref="J1:J6"/>
    <mergeCell ref="D7:G7"/>
    <mergeCell ref="G8:G9"/>
    <mergeCell ref="G11:G15"/>
    <mergeCell ref="G16:G22"/>
    <mergeCell ref="G23:G26"/>
    <mergeCell ref="G27:G31"/>
    <mergeCell ref="D32:G32"/>
    <mergeCell ref="G33:G34"/>
    <mergeCell ref="J23:J24"/>
    <mergeCell ref="G242:G243"/>
    <mergeCell ref="G245:G246"/>
    <mergeCell ref="G248:G249"/>
    <mergeCell ref="D250:G250"/>
    <mergeCell ref="G251:G254"/>
    <mergeCell ref="G255:G256"/>
    <mergeCell ref="G257:G259"/>
    <mergeCell ref="G240:G241"/>
    <mergeCell ref="G260:G261"/>
    <mergeCell ref="G300:G303"/>
    <mergeCell ref="G304:G305"/>
    <mergeCell ref="G306:G309"/>
    <mergeCell ref="G311:G313"/>
    <mergeCell ref="G314:G316"/>
    <mergeCell ref="G318:G321"/>
    <mergeCell ref="G323:G324"/>
    <mergeCell ref="G327:G328"/>
    <mergeCell ref="G262:G264"/>
    <mergeCell ref="G265:G266"/>
    <mergeCell ref="G267:G268"/>
    <mergeCell ref="G272:G273"/>
    <mergeCell ref="G274:G275"/>
    <mergeCell ref="G280:G283"/>
    <mergeCell ref="G284:G285"/>
    <mergeCell ref="G286:G287"/>
    <mergeCell ref="G292:G294"/>
    <mergeCell ref="J280:J281"/>
    <mergeCell ref="J357:J359"/>
    <mergeCell ref="J8:J10"/>
    <mergeCell ref="J284:J286"/>
    <mergeCell ref="G352:G354"/>
    <mergeCell ref="G355:G356"/>
    <mergeCell ref="G357:G360"/>
    <mergeCell ref="J27:J29"/>
    <mergeCell ref="J33:J34"/>
    <mergeCell ref="J35:J36"/>
    <mergeCell ref="J71:J72"/>
    <mergeCell ref="J80:J81"/>
    <mergeCell ref="J87:J89"/>
    <mergeCell ref="G329:G330"/>
    <mergeCell ref="G331:G332"/>
    <mergeCell ref="G333:G334"/>
    <mergeCell ref="G335:G337"/>
    <mergeCell ref="D338:G338"/>
    <mergeCell ref="G339:G340"/>
    <mergeCell ref="G342:G343"/>
    <mergeCell ref="G344:G347"/>
    <mergeCell ref="G295:G297"/>
    <mergeCell ref="G350:G351"/>
    <mergeCell ref="G298:G299"/>
  </mergeCells>
  <hyperlinks>
    <hyperlink ref="G171" location="'Table 1203.6(B)'!A1" display="See Table 1203.6(B)" xr:uid="{04C4D05C-D2A1-4138-8D76-541E528E2B72}"/>
    <hyperlink ref="G199" location="'Table 1203.11.1.1'!A1" display="See Table 1203.11.1.1" xr:uid="{4F4BF549-2E5A-4BA5-B916-5AA8155B39CB}"/>
    <hyperlink ref="G200" location="'Table 1203.11.1.2'!A1" display="See Table 1203.11.1.2" xr:uid="{305A9BDA-87FD-4C61-A073-F2E5AA419546}"/>
    <hyperlink ref="G206" location="'Table 1203.11.1.1'!A1" display="See Table 1203.11.1.1" xr:uid="{164F337E-CE7B-426F-8892-BEEFF63757EA}"/>
    <hyperlink ref="G210" location="'Table 1203.12'!A1" display="See Table 1203.12" xr:uid="{9A59795E-6863-4696-B2B6-9095C923BE47}"/>
    <hyperlink ref="G207" location="'Table 1203.11.1.2'!A1" display="See Table 1203.11.1.2" xr:uid="{EEB5128D-61AC-4A59-AA87-4FCF47DB9361}"/>
    <hyperlink ref="G290" location="'Table 901.9.1'!A1" display="See Table 1203.12" xr:uid="{40B86F5E-F9D4-4302-A771-8AA6608DE7A4}"/>
    <hyperlink ref="G100" location="'Table 602.1.12'!A1" display="See Table 602.1.12" xr:uid="{C0FC3A34-DC18-4910-A4A4-FA1090D6A12E}"/>
    <hyperlink ref="G154" location="'701.4.3.2.1'!A1" display="For definition of Grade I, see 701.4.3.2.1" xr:uid="{1B50F0B6-E576-4835-8BA1-C1DC37998E5A}"/>
  </hyperlinks>
  <pageMargins left="0.7" right="0.7" top="0.75" bottom="0.75" header="0.3" footer="0.3"/>
  <pageSetup scale="55" fitToHeight="0" orientation="portrait" r:id="rId1"/>
  <rowBreaks count="2" manualBreakCount="2">
    <brk id="77" min="3" max="9" man="1"/>
    <brk id="205" min="3"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theme="1"/>
    <pageSetUpPr fitToPage="1"/>
  </sheetPr>
  <dimension ref="A2:CW35"/>
  <sheetViews>
    <sheetView topLeftCell="EK1" zoomScaleNormal="100" workbookViewId="0">
      <selection activeCell="A13" sqref="A13"/>
    </sheetView>
  </sheetViews>
  <sheetFormatPr baseColWidth="10" defaultColWidth="8.83203125" defaultRowHeight="15" x14ac:dyDescent="0.2"/>
  <cols>
    <col min="1" max="1" width="6.33203125" hidden="1" customWidth="1"/>
    <col min="2" max="2" width="10.5" hidden="1" customWidth="1"/>
    <col min="3" max="3" width="8.6640625" hidden="1" customWidth="1"/>
    <col min="4" max="4" width="25.83203125" hidden="1" customWidth="1"/>
    <col min="5" max="7" width="24.5" hidden="1" customWidth="1"/>
    <col min="8" max="8" width="13.33203125" hidden="1" customWidth="1"/>
    <col min="9" max="9" width="13.33203125" style="21" hidden="1" customWidth="1"/>
    <col min="10" max="12" width="24.5" style="20" hidden="1" customWidth="1"/>
    <col min="13" max="13" width="21.83203125" style="21" hidden="1" customWidth="1"/>
    <col min="14" max="14" width="20.33203125" hidden="1" customWidth="1"/>
    <col min="15" max="15" width="7.5" hidden="1" customWidth="1"/>
    <col min="16" max="16" width="17.6640625" hidden="1" customWidth="1"/>
    <col min="17" max="17" width="18.1640625" style="5" hidden="1" customWidth="1"/>
    <col min="18" max="18" width="14" hidden="1" customWidth="1"/>
    <col min="19" max="19" width="15.33203125" hidden="1" customWidth="1"/>
    <col min="20" max="20" width="17" style="177" hidden="1" customWidth="1"/>
    <col min="21" max="22" width="9.33203125" hidden="1" customWidth="1"/>
    <col min="23" max="23" width="9.33203125" style="153" hidden="1" customWidth="1"/>
    <col min="24" max="28" width="9.33203125" hidden="1" customWidth="1"/>
    <col min="29" max="37" width="11.33203125" hidden="1" customWidth="1"/>
    <col min="38" max="40" width="12.33203125" hidden="1" customWidth="1"/>
    <col min="41" max="41" width="9.33203125" hidden="1" customWidth="1"/>
    <col min="42" max="42" width="10.33203125" style="153" hidden="1" customWidth="1"/>
    <col min="43" max="43" width="10.33203125" hidden="1" customWidth="1"/>
    <col min="44" max="44" width="12.33203125" hidden="1" customWidth="1"/>
    <col min="45" max="45" width="12.5" hidden="1" customWidth="1"/>
    <col min="46" max="46" width="12.1640625" hidden="1" customWidth="1"/>
    <col min="47" max="47" width="12.5" hidden="1" customWidth="1"/>
    <col min="48" max="48" width="12.5" style="177" hidden="1" customWidth="1"/>
    <col min="49" max="49" width="17.5" hidden="1" customWidth="1"/>
    <col min="50" max="50" width="11" style="177" hidden="1" customWidth="1"/>
    <col min="51" max="51" width="9.33203125" hidden="1" customWidth="1"/>
    <col min="52" max="52" width="11.33203125" style="177" hidden="1" customWidth="1"/>
    <col min="53" max="53" width="11.5" style="177" hidden="1" customWidth="1"/>
    <col min="54" max="54" width="11.1640625" style="177" hidden="1" customWidth="1"/>
    <col min="55" max="56" width="11.5" style="177" hidden="1" customWidth="1"/>
    <col min="57" max="57" width="11" style="177" hidden="1" customWidth="1"/>
    <col min="58" max="58" width="11.33203125" style="177" hidden="1" customWidth="1"/>
    <col min="59" max="59" width="11.5" style="177" hidden="1" customWidth="1"/>
    <col min="60" max="61" width="10.83203125" style="177" hidden="1" customWidth="1"/>
    <col min="62" max="62" width="11.33203125" style="177" hidden="1" customWidth="1"/>
    <col min="63" max="63" width="10.83203125" style="177" hidden="1" customWidth="1"/>
    <col min="64" max="65" width="9.33203125" hidden="1" customWidth="1"/>
    <col min="66" max="66" width="23.6640625" style="153" hidden="1" customWidth="1"/>
    <col min="67" max="70" width="11.33203125" hidden="1" customWidth="1"/>
    <col min="71" max="71" width="11.33203125" style="177" hidden="1" customWidth="1"/>
    <col min="72" max="77" width="11.33203125" hidden="1" customWidth="1"/>
    <col min="78" max="79" width="13.5" hidden="1" customWidth="1"/>
    <col min="80" max="80" width="11.5" hidden="1" customWidth="1"/>
    <col min="81" max="81" width="11.5" style="177" hidden="1" customWidth="1"/>
    <col min="82" max="84" width="11.33203125" hidden="1" customWidth="1"/>
    <col min="85" max="85" width="9.33203125" hidden="1" customWidth="1"/>
    <col min="86" max="94" width="11.33203125" hidden="1" customWidth="1"/>
    <col min="95" max="95" width="11.5" hidden="1" customWidth="1"/>
    <col min="96" max="96" width="10.33203125" hidden="1" customWidth="1"/>
    <col min="97" max="97" width="10.33203125" style="177" hidden="1" customWidth="1"/>
    <col min="98" max="98" width="12.33203125" hidden="1" customWidth="1"/>
    <col min="99" max="100" width="12.5" hidden="1" customWidth="1"/>
    <col min="101" max="101" width="11.33203125" hidden="1" customWidth="1"/>
    <col min="102" max="140" width="0" hidden="1" customWidth="1"/>
  </cols>
  <sheetData>
    <row r="2" spans="1:101" x14ac:dyDescent="0.2">
      <c r="A2" s="177" t="s">
        <v>2475</v>
      </c>
      <c r="B2" s="177" t="s">
        <v>2476</v>
      </c>
      <c r="C2" s="177"/>
      <c r="D2" s="177"/>
      <c r="E2" s="177"/>
      <c r="F2" s="177"/>
      <c r="G2" s="177"/>
      <c r="H2" s="177"/>
      <c r="I2" s="177"/>
      <c r="J2" s="177"/>
      <c r="K2" s="177"/>
      <c r="L2" s="177"/>
      <c r="M2" s="177"/>
      <c r="N2" s="177"/>
      <c r="O2" s="177"/>
      <c r="P2" s="177"/>
      <c r="Q2" s="177"/>
      <c r="R2" s="177"/>
      <c r="S2" s="177"/>
      <c r="T2" s="177" t="s">
        <v>2477</v>
      </c>
      <c r="U2" s="177"/>
      <c r="V2" s="177"/>
      <c r="W2" s="177"/>
      <c r="X2" s="177"/>
      <c r="Y2" s="177"/>
      <c r="Z2" s="177"/>
      <c r="AA2" s="177"/>
      <c r="AB2" s="177"/>
      <c r="AC2" s="177"/>
      <c r="AD2" s="177"/>
      <c r="AE2" s="177"/>
      <c r="AF2" s="177"/>
      <c r="AG2" s="177"/>
      <c r="AH2" s="177"/>
      <c r="AI2" s="177"/>
      <c r="AJ2" s="177"/>
      <c r="AK2" s="177"/>
      <c r="AL2" s="177"/>
      <c r="AM2" s="177"/>
      <c r="AN2" s="177"/>
      <c r="AO2" s="177"/>
      <c r="AP2" s="177"/>
      <c r="AQ2" s="177"/>
      <c r="AR2" s="177"/>
      <c r="AS2" s="177"/>
      <c r="AT2" s="177"/>
      <c r="AU2" s="177"/>
      <c r="AW2" s="177"/>
      <c r="AY2" s="177"/>
      <c r="BL2" s="177"/>
      <c r="BM2" s="177"/>
      <c r="BN2" s="177"/>
      <c r="BO2" s="177"/>
      <c r="BP2" s="177"/>
      <c r="BQ2" s="177"/>
      <c r="BR2" s="177"/>
      <c r="BT2" s="177"/>
      <c r="BU2" s="177"/>
      <c r="BV2" s="177"/>
      <c r="BW2" s="177"/>
      <c r="BX2" s="177"/>
      <c r="BY2" s="177"/>
      <c r="BZ2" s="177"/>
      <c r="CA2" s="177"/>
      <c r="CB2" s="177"/>
      <c r="CD2" s="177"/>
      <c r="CE2" s="177"/>
      <c r="CF2" s="177"/>
      <c r="CG2" s="177"/>
      <c r="CH2" s="177"/>
      <c r="CI2" s="177"/>
      <c r="CJ2" s="177"/>
      <c r="CK2" s="177"/>
      <c r="CL2" s="177"/>
      <c r="CM2" s="177"/>
      <c r="CN2" s="177"/>
      <c r="CO2" s="177"/>
      <c r="CP2" s="177"/>
      <c r="CQ2" s="177"/>
      <c r="CR2" s="177"/>
      <c r="CT2" s="177"/>
      <c r="CU2" s="177"/>
      <c r="CV2" s="177"/>
      <c r="CW2" s="177"/>
    </row>
    <row r="3" spans="1:101" x14ac:dyDescent="0.2">
      <c r="A3" s="177"/>
      <c r="B3" s="177"/>
      <c r="C3" s="177"/>
      <c r="D3" s="177"/>
      <c r="E3" s="177"/>
      <c r="F3" s="177"/>
      <c r="G3" s="177"/>
      <c r="H3" s="177"/>
      <c r="I3" s="177"/>
      <c r="J3" s="177"/>
      <c r="K3" s="177"/>
      <c r="L3" s="177"/>
      <c r="M3" s="177"/>
      <c r="N3" s="177"/>
      <c r="O3" s="177"/>
      <c r="P3" s="177"/>
      <c r="Q3" s="177"/>
      <c r="R3" s="177"/>
      <c r="S3" s="177"/>
      <c r="U3" s="177"/>
      <c r="V3" s="177"/>
      <c r="W3" s="177"/>
      <c r="X3" s="177"/>
      <c r="Y3" s="177"/>
      <c r="Z3" s="177"/>
      <c r="AA3" s="177"/>
      <c r="AB3" s="177"/>
      <c r="AC3" s="177"/>
      <c r="AD3" s="177"/>
      <c r="AE3" s="177"/>
      <c r="AF3" s="177"/>
      <c r="AG3" s="177"/>
      <c r="AH3" s="177"/>
      <c r="AI3" s="177"/>
      <c r="AJ3" s="177"/>
      <c r="AK3" s="177"/>
      <c r="AL3" s="177"/>
      <c r="AM3" s="177"/>
      <c r="AN3" s="177"/>
      <c r="AO3" s="177"/>
      <c r="AP3" s="177"/>
      <c r="AQ3" s="177"/>
      <c r="AR3" s="177"/>
      <c r="AS3" s="177"/>
      <c r="AT3" s="177"/>
      <c r="AU3" s="177"/>
      <c r="AW3" s="177"/>
      <c r="AY3" s="177"/>
      <c r="BL3" s="177"/>
      <c r="BM3" s="177"/>
      <c r="BN3" s="177"/>
      <c r="BO3" s="177"/>
      <c r="BP3" s="177"/>
      <c r="BQ3" s="177"/>
      <c r="BR3" s="177"/>
      <c r="BT3" s="177"/>
      <c r="BU3" s="177"/>
      <c r="BV3" s="177"/>
      <c r="BW3" s="177"/>
      <c r="BX3" s="177"/>
      <c r="BY3" s="177"/>
      <c r="BZ3" s="177"/>
      <c r="CA3" s="177"/>
      <c r="CB3" s="177"/>
      <c r="CD3" s="177"/>
      <c r="CE3" s="177"/>
      <c r="CF3" s="177"/>
      <c r="CG3" s="177"/>
      <c r="CH3" s="177"/>
      <c r="CI3" s="177"/>
      <c r="CJ3" s="177"/>
      <c r="CK3" s="177"/>
      <c r="CL3" s="177"/>
      <c r="CM3" s="177"/>
      <c r="CN3" s="177"/>
      <c r="CO3" s="177"/>
      <c r="CP3" s="177"/>
      <c r="CQ3" s="177"/>
      <c r="CR3" s="177"/>
      <c r="CT3" s="177"/>
      <c r="CU3" s="177"/>
      <c r="CV3" s="177"/>
      <c r="CW3" s="177"/>
    </row>
    <row r="4" spans="1:101" x14ac:dyDescent="0.2">
      <c r="A4" s="177" t="s">
        <v>2478</v>
      </c>
      <c r="B4" s="1" t="s">
        <v>2479</v>
      </c>
      <c r="C4" s="1"/>
      <c r="D4" s="177" t="str">
        <f>Overview!E25</f>
        <v>ddFoundation</v>
      </c>
      <c r="E4" s="177" t="str">
        <f>Overview!E27</f>
        <v>ddHeat1</v>
      </c>
      <c r="F4" s="177" t="str">
        <f>Overview!E28</f>
        <v>ddHeat2</v>
      </c>
      <c r="G4" s="177" t="str">
        <f>Overview!E29</f>
        <v>ddHeat3</v>
      </c>
      <c r="H4" s="177" t="str">
        <f>Overview!E30</f>
        <v>ddFuel</v>
      </c>
      <c r="I4" s="177" t="str">
        <f>Overview!E31</f>
        <v>ddHDucts</v>
      </c>
      <c r="J4" s="177" t="str">
        <f>Overview!E32</f>
        <v>ddCool1</v>
      </c>
      <c r="K4" s="177" t="str">
        <f>Overview!E33</f>
        <v>ddCool2</v>
      </c>
      <c r="L4" s="177" t="str">
        <f>Overview!E34</f>
        <v>ddCool3</v>
      </c>
      <c r="M4" s="177" t="str">
        <f>Overview!E35</f>
        <v>ddCDucts</v>
      </c>
      <c r="N4" s="177" t="str">
        <f>Overview!E41</f>
        <v>ddTEInsulation</v>
      </c>
      <c r="O4" s="177" t="str">
        <f>Overview!E42</f>
        <v>ddAttic</v>
      </c>
      <c r="P4" s="177" t="str">
        <f>Overview!E43</f>
        <v>ddAttachedGarage</v>
      </c>
      <c r="Q4" s="177" t="str">
        <f>Overview!E45</f>
        <v>ddRadiantHydronic</v>
      </c>
      <c r="R4" s="177" t="str">
        <f>Overview!E20</f>
        <v>ddEnergyCode</v>
      </c>
      <c r="S4" s="177" t="str">
        <f>Overview!E22</f>
        <v>ddBuildingCode</v>
      </c>
      <c r="T4" s="177" t="str">
        <f>'Verification Report'!U8</f>
        <v>dd1201_1</v>
      </c>
      <c r="U4" s="177" t="str">
        <f>'Verification Report'!U23</f>
        <v>dd1201_4</v>
      </c>
      <c r="V4" s="177" t="str">
        <f>'Verification Report'!U27</f>
        <v>dd1201_5</v>
      </c>
      <c r="W4" s="177" t="str">
        <f>'Verification Report'!U33</f>
        <v>dd1202_1</v>
      </c>
      <c r="X4" s="177" t="str">
        <f>'Verification Report'!U35</f>
        <v>dd1202_2</v>
      </c>
      <c r="Y4" s="177" t="str">
        <f>'Verification Report'!U37</f>
        <v>dd1202_3</v>
      </c>
      <c r="Z4" s="177" t="str">
        <f>'Verification Report'!U38</f>
        <v>dd1202_4</v>
      </c>
      <c r="AA4" s="177" t="str">
        <f>'Verification Report'!U41</f>
        <v>dd1202_5</v>
      </c>
      <c r="AB4" s="177" t="str">
        <f>'Verification Report'!U43</f>
        <v>dd1202_6</v>
      </c>
      <c r="AC4" s="177" t="str">
        <f>'Verification Report'!U52</f>
        <v>dd1202_7_1</v>
      </c>
      <c r="AD4" s="177" t="str">
        <f>'Verification Report'!U53</f>
        <v>dd1202_7_2</v>
      </c>
      <c r="AE4" s="177" t="str">
        <f>'Verification Report'!U54</f>
        <v>dd1202_7_3</v>
      </c>
      <c r="AF4" s="177" t="str">
        <f>'Verification Report'!U55</f>
        <v>dd1202_7_4</v>
      </c>
      <c r="AG4" s="177" t="str">
        <f>'Verification Report'!U57</f>
        <v>dd1202_7_5</v>
      </c>
      <c r="AH4" s="177" t="str">
        <f>'Verification Report'!U58</f>
        <v>dd1202_7_6</v>
      </c>
      <c r="AI4" s="177" t="str">
        <f>'Verification Report'!U59</f>
        <v>dd1202_7_7</v>
      </c>
      <c r="AJ4" s="177" t="str">
        <f>'Verification Report'!U60</f>
        <v>dd1202_7_8</v>
      </c>
      <c r="AK4" s="177" t="str">
        <f>'Verification Report'!U61</f>
        <v>dd1202_7_9</v>
      </c>
      <c r="AL4" s="177" t="str">
        <f>'Verification Report'!U64</f>
        <v>dd1202_7_10</v>
      </c>
      <c r="AM4" s="177" t="str">
        <f>'Verification Report'!U65</f>
        <v>dd1202_7_11</v>
      </c>
      <c r="AN4" s="177" t="str">
        <f>'Verification Report'!U69</f>
        <v>dd1202_7_12</v>
      </c>
      <c r="AO4" s="177" t="str">
        <f>'Verification Report'!U74</f>
        <v>dd1202_9</v>
      </c>
      <c r="AP4" s="177" t="str">
        <f>'Verification Report'!U78</f>
        <v>dd1202_10</v>
      </c>
      <c r="AQ4" s="177" t="str">
        <f>'Verification Report'!U80</f>
        <v>dd1202_11</v>
      </c>
      <c r="AR4" s="177" t="str">
        <f>'Verification Report'!U94</f>
        <v>dd1202_12_a</v>
      </c>
      <c r="AS4" s="177" t="str">
        <f>'Verification Report'!U95</f>
        <v>dd1202_12_b</v>
      </c>
      <c r="AT4" s="177" t="str">
        <f>'Verification Report'!U96</f>
        <v>dd1202_12_c</v>
      </c>
      <c r="AU4" s="177" t="str">
        <f>'Verification Report'!U97</f>
        <v>dd1202_12_d</v>
      </c>
      <c r="AV4" s="177" t="str">
        <f>'Verification Report'!U98</f>
        <v>dd1202_13</v>
      </c>
      <c r="AW4" s="177" t="str">
        <f>'Verification Report'!U106</f>
        <v>dd1203_1</v>
      </c>
      <c r="AX4" s="177" t="str">
        <f>'Verification Report'!U109</f>
        <v>dd1203_1_</v>
      </c>
      <c r="AY4" s="177" t="str">
        <f>'Verification Report'!U130</f>
        <v>dd1203_4</v>
      </c>
      <c r="AZ4" s="177" t="str">
        <f>'Verification Report'!U139</f>
        <v>dd1203_5_a</v>
      </c>
      <c r="BA4" s="177" t="str">
        <f>'Verification Report'!U140</f>
        <v>dd1203_5_b</v>
      </c>
      <c r="BB4" s="177" t="str">
        <f>'Verification Report'!U141</f>
        <v>dd1203_5_c</v>
      </c>
      <c r="BC4" s="177" t="str">
        <f>'Verification Report'!U142</f>
        <v>dd1203_5_d</v>
      </c>
      <c r="BD4" s="177" t="str">
        <f>'Verification Report'!U143</f>
        <v>dd1203_5_e</v>
      </c>
      <c r="BE4" s="177" t="str">
        <f>'Verification Report'!U144</f>
        <v>dd1203_5_f</v>
      </c>
      <c r="BF4" s="177" t="str">
        <f>'Verification Report'!U145</f>
        <v>dd1203_5_g</v>
      </c>
      <c r="BG4" s="177" t="str">
        <f>'Verification Report'!U146</f>
        <v>dd1203_5_h</v>
      </c>
      <c r="BH4" s="177" t="str">
        <f>'Verification Report'!U147</f>
        <v>dd1203_5_i</v>
      </c>
      <c r="BI4" s="177" t="str">
        <f>'Verification Report'!U148</f>
        <v>dd1203_5_j</v>
      </c>
      <c r="BJ4" s="177" t="str">
        <f>'Verification Report'!U149</f>
        <v>dd1203_5_k</v>
      </c>
      <c r="BK4" s="177" t="str">
        <f>'Verification Report'!U150</f>
        <v>dd1203_5_l</v>
      </c>
      <c r="BL4" s="177" t="str">
        <f>'Verification Report'!U174</f>
        <v>dd1203_8</v>
      </c>
      <c r="BM4" s="177" t="str">
        <f>'Verification Report'!U176</f>
        <v>dd1203_9</v>
      </c>
      <c r="BN4" s="177" t="str">
        <f>'Verification Report'!U233</f>
        <v>dd1204_</v>
      </c>
      <c r="BO4" s="177" t="str">
        <f>'Verification Report'!U242</f>
        <v>dd1204_3_1</v>
      </c>
      <c r="BP4" s="177" t="str">
        <f>'Verification Report'!U244</f>
        <v>dd1204_3_2</v>
      </c>
      <c r="BQ4" s="177" t="str">
        <f>'Verification Report'!U245</f>
        <v>dd1204_3_3</v>
      </c>
      <c r="BR4" s="177" t="str">
        <f>'Verification Report'!U247</f>
        <v>dd1204_3_4</v>
      </c>
      <c r="BS4" s="177" t="str">
        <f>'Verification Report'!U251</f>
        <v>dd1205_1</v>
      </c>
      <c r="BT4" s="177" t="str">
        <f>'Verification Report'!U257</f>
        <v>dd1205_2_1</v>
      </c>
      <c r="BU4" s="177" t="str">
        <f>'Verification Report'!U260</f>
        <v>dd1205_2_2</v>
      </c>
      <c r="BV4" s="177" t="str">
        <f>'Verification Report'!U262</f>
        <v>dd1205_2_3</v>
      </c>
      <c r="BW4" s="177" t="str">
        <f>'Verification Report'!U265</f>
        <v>dd1205_2_4</v>
      </c>
      <c r="BX4" s="177" t="str">
        <f>'Verification Report'!U267</f>
        <v>dd1205_2_5</v>
      </c>
      <c r="BY4" s="177" t="str">
        <f>'Verification Report'!U269</f>
        <v>dd1205_2_6</v>
      </c>
      <c r="BZ4" s="177" t="str">
        <f>'Verification Report'!U272</f>
        <v>dd1205_3_a_1</v>
      </c>
      <c r="CA4" s="177" t="str">
        <f>'Verification Report'!U274</f>
        <v>dd1205_3_a_2</v>
      </c>
      <c r="CB4" s="177" t="str">
        <f>'Verification Report'!U276</f>
        <v>dd1205_3_b</v>
      </c>
      <c r="CC4" s="177" t="str">
        <f>'Verification Report'!U280</f>
        <v>dd1205_5</v>
      </c>
      <c r="CD4" s="177" t="str">
        <f>'Verification Report'!U286</f>
        <v>dd1205_6_1</v>
      </c>
      <c r="CE4" s="177" t="str">
        <f>'Verification Report'!U288</f>
        <v>dd1205_6_2</v>
      </c>
      <c r="CF4" s="177" t="str">
        <f>'Verification Report'!U289</f>
        <v>dd1205_6_3</v>
      </c>
      <c r="CG4" s="177">
        <f>'Verification Report'!U300</f>
        <v>0</v>
      </c>
      <c r="CH4" s="177" t="str">
        <f>'Verification Report'!U304</f>
        <v>dd1205_8_1</v>
      </c>
      <c r="CI4" s="177" t="str">
        <f>'Verification Report'!U306</f>
        <v>dd1205_8_2</v>
      </c>
      <c r="CJ4" s="177" t="str">
        <f>'Verification Report'!U310</f>
        <v>dd1205_8_3</v>
      </c>
      <c r="CK4" s="177" t="str">
        <f>'Verification Report'!U311</f>
        <v>dd1205_8_4</v>
      </c>
      <c r="CL4" s="177" t="str">
        <f>'Verification Report'!U314</f>
        <v>dd1205_8_5</v>
      </c>
      <c r="CM4" s="177" t="str">
        <f>'Verification Report'!U317</f>
        <v>dd1205_8_6</v>
      </c>
      <c r="CN4" s="177" t="str">
        <f>'Verification Report'!U318</f>
        <v>dd1205_8_7</v>
      </c>
      <c r="CO4" s="177" t="str">
        <f>'Verification Report'!U322</f>
        <v>dd1205_8_8</v>
      </c>
      <c r="CP4" s="177" t="str">
        <f>'Verification Report'!U325</f>
        <v>dd1205_9_a</v>
      </c>
      <c r="CQ4" s="177" t="str">
        <f>'Verification Report'!U326</f>
        <v>dd1205_9_b</v>
      </c>
      <c r="CR4" s="177" t="str">
        <f>'Verification Report'!U327</f>
        <v>dd1205_10</v>
      </c>
      <c r="CS4" s="177" t="str">
        <f>'Verification Report'!U329</f>
        <v>dd1205_11</v>
      </c>
      <c r="CT4" s="177" t="str">
        <f>'Verification Report'!U333</f>
        <v>dd1205_12_a</v>
      </c>
      <c r="CU4" s="177" t="str">
        <f>'Verification Report'!U335</f>
        <v>dd1205_12_b</v>
      </c>
      <c r="CV4" s="177" t="str">
        <f>'Verification Report'!U350</f>
        <v>dd1206_1_6</v>
      </c>
      <c r="CW4" s="177" t="str">
        <f>'Verification Report'!U355</f>
        <v>dd1206_1_8</v>
      </c>
    </row>
    <row r="5" spans="1:101" x14ac:dyDescent="0.2">
      <c r="A5" s="177"/>
      <c r="B5" s="177" t="b">
        <v>1</v>
      </c>
      <c r="C5" s="177"/>
      <c r="D5" s="2" t="s">
        <v>2480</v>
      </c>
      <c r="E5" s="2" t="s">
        <v>2481</v>
      </c>
      <c r="F5" s="2" t="s">
        <v>2481</v>
      </c>
      <c r="G5" s="2" t="s">
        <v>2481</v>
      </c>
      <c r="H5" s="2" t="s">
        <v>2482</v>
      </c>
      <c r="I5" s="2" t="s">
        <v>2483</v>
      </c>
      <c r="J5" s="2" t="s">
        <v>2484</v>
      </c>
      <c r="K5" s="2" t="s">
        <v>2484</v>
      </c>
      <c r="L5" s="2" t="s">
        <v>2484</v>
      </c>
      <c r="M5" s="2" t="s">
        <v>2483</v>
      </c>
      <c r="N5" s="2" t="s">
        <v>2485</v>
      </c>
      <c r="O5" s="2" t="s">
        <v>2486</v>
      </c>
      <c r="P5" s="2" t="s">
        <v>2487</v>
      </c>
      <c r="Q5" s="2" t="s">
        <v>2487</v>
      </c>
      <c r="R5" s="2" t="s">
        <v>2488</v>
      </c>
      <c r="S5" s="2" t="s">
        <v>2489</v>
      </c>
      <c r="T5" s="177" t="s">
        <v>2490</v>
      </c>
      <c r="U5" s="2" t="s">
        <v>2491</v>
      </c>
      <c r="V5" s="2" t="s">
        <v>2491</v>
      </c>
      <c r="W5" s="2" t="s">
        <v>2491</v>
      </c>
      <c r="X5" s="2" t="s">
        <v>2491</v>
      </c>
      <c r="Y5" s="2" t="s">
        <v>2491</v>
      </c>
      <c r="Z5" s="2" t="s">
        <v>2491</v>
      </c>
      <c r="AA5" s="2" t="s">
        <v>2491</v>
      </c>
      <c r="AB5" s="2" t="s">
        <v>2491</v>
      </c>
      <c r="AC5" s="2" t="s">
        <v>2491</v>
      </c>
      <c r="AD5" s="2" t="s">
        <v>2491</v>
      </c>
      <c r="AE5" s="2" t="s">
        <v>2491</v>
      </c>
      <c r="AF5" s="2" t="s">
        <v>2491</v>
      </c>
      <c r="AG5" s="2" t="s">
        <v>2491</v>
      </c>
      <c r="AH5" s="2" t="s">
        <v>2491</v>
      </c>
      <c r="AI5" s="2" t="s">
        <v>2491</v>
      </c>
      <c r="AJ5" s="2" t="s">
        <v>2491</v>
      </c>
      <c r="AK5" s="2" t="s">
        <v>2491</v>
      </c>
      <c r="AL5" s="2" t="s">
        <v>2491</v>
      </c>
      <c r="AM5" s="2" t="s">
        <v>2491</v>
      </c>
      <c r="AN5" s="2" t="s">
        <v>2491</v>
      </c>
      <c r="AO5" s="2" t="s">
        <v>2491</v>
      </c>
      <c r="AP5" s="2" t="s">
        <v>2491</v>
      </c>
      <c r="AQ5" s="2" t="s">
        <v>2491</v>
      </c>
      <c r="AR5" s="2" t="s">
        <v>2491</v>
      </c>
      <c r="AS5" s="2" t="s">
        <v>2491</v>
      </c>
      <c r="AT5" s="2" t="s">
        <v>2491</v>
      </c>
      <c r="AU5" s="2" t="s">
        <v>2491</v>
      </c>
      <c r="AV5" s="2" t="s">
        <v>2491</v>
      </c>
      <c r="AW5" s="2" t="s">
        <v>2492</v>
      </c>
      <c r="AX5" s="177" t="s">
        <v>2493</v>
      </c>
      <c r="AY5" s="2" t="s">
        <v>2491</v>
      </c>
      <c r="AZ5" s="2" t="s">
        <v>2491</v>
      </c>
      <c r="BA5" s="2" t="s">
        <v>2491</v>
      </c>
      <c r="BB5" s="2" t="s">
        <v>2491</v>
      </c>
      <c r="BC5" s="2" t="s">
        <v>2491</v>
      </c>
      <c r="BD5" s="2" t="s">
        <v>2491</v>
      </c>
      <c r="BE5" s="2" t="s">
        <v>2491</v>
      </c>
      <c r="BF5" s="2" t="s">
        <v>2491</v>
      </c>
      <c r="BG5" s="2" t="s">
        <v>2491</v>
      </c>
      <c r="BH5" s="2" t="s">
        <v>2491</v>
      </c>
      <c r="BI5" s="2" t="s">
        <v>2491</v>
      </c>
      <c r="BJ5" s="2" t="s">
        <v>2491</v>
      </c>
      <c r="BK5" s="2" t="s">
        <v>2491</v>
      </c>
      <c r="BL5" s="2" t="s">
        <v>2491</v>
      </c>
      <c r="BM5" s="2" t="s">
        <v>2491</v>
      </c>
      <c r="BN5" s="2" t="s">
        <v>2494</v>
      </c>
      <c r="BO5" s="2" t="s">
        <v>2491</v>
      </c>
      <c r="BP5" s="2" t="s">
        <v>2491</v>
      </c>
      <c r="BQ5" s="2" t="s">
        <v>2491</v>
      </c>
      <c r="BR5" s="2" t="s">
        <v>2491</v>
      </c>
      <c r="BS5" s="2" t="s">
        <v>2491</v>
      </c>
      <c r="BT5" s="2" t="s">
        <v>2491</v>
      </c>
      <c r="BU5" s="2" t="s">
        <v>2491</v>
      </c>
      <c r="BV5" s="2" t="s">
        <v>2491</v>
      </c>
      <c r="BW5" s="2" t="s">
        <v>2491</v>
      </c>
      <c r="BX5" s="2" t="s">
        <v>2491</v>
      </c>
      <c r="BY5" s="2" t="s">
        <v>2491</v>
      </c>
      <c r="BZ5" s="2" t="s">
        <v>2491</v>
      </c>
      <c r="CA5" s="2" t="s">
        <v>2491</v>
      </c>
      <c r="CB5" s="2" t="s">
        <v>2491</v>
      </c>
      <c r="CC5" s="2" t="s">
        <v>2491</v>
      </c>
      <c r="CD5" s="2" t="s">
        <v>2491</v>
      </c>
      <c r="CE5" s="2" t="s">
        <v>2491</v>
      </c>
      <c r="CF5" s="2" t="s">
        <v>2491</v>
      </c>
      <c r="CG5" s="2" t="s">
        <v>2491</v>
      </c>
      <c r="CH5" s="2" t="s">
        <v>2491</v>
      </c>
      <c r="CI5" s="2" t="s">
        <v>2491</v>
      </c>
      <c r="CJ5" s="2" t="s">
        <v>2491</v>
      </c>
      <c r="CK5" s="2" t="s">
        <v>2491</v>
      </c>
      <c r="CL5" s="2" t="s">
        <v>2491</v>
      </c>
      <c r="CM5" s="2" t="s">
        <v>2491</v>
      </c>
      <c r="CN5" s="2" t="s">
        <v>2491</v>
      </c>
      <c r="CO5" s="2" t="s">
        <v>2491</v>
      </c>
      <c r="CP5" s="2" t="s">
        <v>2491</v>
      </c>
      <c r="CQ5" s="2" t="s">
        <v>2491</v>
      </c>
      <c r="CR5" s="2" t="s">
        <v>2491</v>
      </c>
      <c r="CS5" s="2" t="s">
        <v>2491</v>
      </c>
      <c r="CT5" s="2" t="s">
        <v>2491</v>
      </c>
      <c r="CU5" s="2" t="s">
        <v>2491</v>
      </c>
      <c r="CV5" s="2" t="s">
        <v>2491</v>
      </c>
      <c r="CW5" s="2" t="s">
        <v>2491</v>
      </c>
    </row>
    <row r="6" spans="1:101" x14ac:dyDescent="0.2">
      <c r="A6" s="177"/>
      <c r="B6" s="177" t="b">
        <v>0</v>
      </c>
      <c r="C6" s="177"/>
      <c r="D6" s="2" t="s">
        <v>2495</v>
      </c>
      <c r="E6" s="2" t="s">
        <v>2496</v>
      </c>
      <c r="F6" s="2" t="s">
        <v>2496</v>
      </c>
      <c r="G6" s="2" t="s">
        <v>2496</v>
      </c>
      <c r="H6" s="2" t="s">
        <v>2497</v>
      </c>
      <c r="I6" s="2" t="s">
        <v>2498</v>
      </c>
      <c r="J6" s="2" t="s">
        <v>2499</v>
      </c>
      <c r="K6" s="2" t="s">
        <v>2499</v>
      </c>
      <c r="L6" s="2" t="s">
        <v>2499</v>
      </c>
      <c r="M6" s="2" t="s">
        <v>2498</v>
      </c>
      <c r="N6" s="2" t="s">
        <v>2500</v>
      </c>
      <c r="O6" s="2" t="s">
        <v>2501</v>
      </c>
      <c r="P6" s="2" t="s">
        <v>2502</v>
      </c>
      <c r="Q6" s="2" t="s">
        <v>2502</v>
      </c>
      <c r="R6" s="2" t="s">
        <v>2503</v>
      </c>
      <c r="S6" s="2" t="s">
        <v>2504</v>
      </c>
      <c r="T6" s="177" t="s">
        <v>2505</v>
      </c>
      <c r="U6" s="2" t="s">
        <v>2506</v>
      </c>
      <c r="V6" s="2" t="s">
        <v>2506</v>
      </c>
      <c r="W6" s="2" t="s">
        <v>2506</v>
      </c>
      <c r="X6" s="2" t="s">
        <v>2506</v>
      </c>
      <c r="Y6" s="2" t="s">
        <v>2506</v>
      </c>
      <c r="Z6" s="2" t="s">
        <v>2506</v>
      </c>
      <c r="AA6" s="2" t="s">
        <v>2506</v>
      </c>
      <c r="AB6" s="2" t="s">
        <v>2506</v>
      </c>
      <c r="AC6" s="2" t="s">
        <v>2507</v>
      </c>
      <c r="AD6" s="2" t="s">
        <v>2507</v>
      </c>
      <c r="AE6" s="2" t="s">
        <v>2507</v>
      </c>
      <c r="AF6" s="2" t="s">
        <v>2507</v>
      </c>
      <c r="AG6" s="2" t="s">
        <v>2507</v>
      </c>
      <c r="AH6" s="2" t="s">
        <v>2507</v>
      </c>
      <c r="AI6" s="2" t="s">
        <v>2507</v>
      </c>
      <c r="AJ6" s="2" t="s">
        <v>2507</v>
      </c>
      <c r="AK6" s="2" t="s">
        <v>2507</v>
      </c>
      <c r="AL6" s="2" t="s">
        <v>2507</v>
      </c>
      <c r="AM6" s="2" t="s">
        <v>2507</v>
      </c>
      <c r="AN6" s="2" t="s">
        <v>2507</v>
      </c>
      <c r="AO6" s="2" t="s">
        <v>2506</v>
      </c>
      <c r="AP6" s="2" t="s">
        <v>2506</v>
      </c>
      <c r="AQ6" s="2" t="s">
        <v>2506</v>
      </c>
      <c r="AR6" s="2" t="s">
        <v>2506</v>
      </c>
      <c r="AS6" s="2" t="s">
        <v>2506</v>
      </c>
      <c r="AT6" s="2" t="s">
        <v>2506</v>
      </c>
      <c r="AU6" s="2" t="s">
        <v>2506</v>
      </c>
      <c r="AV6" s="2" t="s">
        <v>2506</v>
      </c>
      <c r="AW6" s="2" t="s">
        <v>2494</v>
      </c>
      <c r="AX6" s="177" t="s">
        <v>2508</v>
      </c>
      <c r="AY6" s="2" t="s">
        <v>2506</v>
      </c>
      <c r="AZ6" s="2" t="s">
        <v>2506</v>
      </c>
      <c r="BA6" s="2" t="s">
        <v>2506</v>
      </c>
      <c r="BB6" s="2" t="s">
        <v>2506</v>
      </c>
      <c r="BC6" s="2" t="s">
        <v>2506</v>
      </c>
      <c r="BD6" s="2" t="s">
        <v>2506</v>
      </c>
      <c r="BE6" s="2" t="s">
        <v>2506</v>
      </c>
      <c r="BF6" s="2" t="s">
        <v>2506</v>
      </c>
      <c r="BG6" s="2" t="s">
        <v>2506</v>
      </c>
      <c r="BH6" s="2" t="s">
        <v>2506</v>
      </c>
      <c r="BI6" s="2" t="s">
        <v>2506</v>
      </c>
      <c r="BJ6" s="2" t="s">
        <v>2506</v>
      </c>
      <c r="BK6" s="2" t="s">
        <v>2506</v>
      </c>
      <c r="BL6" s="2" t="s">
        <v>2506</v>
      </c>
      <c r="BM6" s="2" t="s">
        <v>2506</v>
      </c>
      <c r="BN6" s="2" t="s">
        <v>2509</v>
      </c>
      <c r="BO6" s="2" t="s">
        <v>2506</v>
      </c>
      <c r="BP6" s="2" t="s">
        <v>2506</v>
      </c>
      <c r="BQ6" s="2" t="s">
        <v>2506</v>
      </c>
      <c r="BR6" s="2" t="s">
        <v>2506</v>
      </c>
      <c r="BS6" s="2" t="s">
        <v>2506</v>
      </c>
      <c r="BT6" s="2" t="s">
        <v>2506</v>
      </c>
      <c r="BU6" s="2" t="s">
        <v>2506</v>
      </c>
      <c r="BV6" s="2" t="s">
        <v>2506</v>
      </c>
      <c r="BW6" s="2" t="s">
        <v>2506</v>
      </c>
      <c r="BX6" s="2" t="s">
        <v>2506</v>
      </c>
      <c r="BY6" s="2" t="s">
        <v>2506</v>
      </c>
      <c r="BZ6" s="2" t="s">
        <v>2506</v>
      </c>
      <c r="CA6" s="2" t="s">
        <v>2506</v>
      </c>
      <c r="CB6" s="2" t="s">
        <v>2506</v>
      </c>
      <c r="CC6" s="2" t="s">
        <v>2506</v>
      </c>
      <c r="CD6" s="2" t="s">
        <v>2506</v>
      </c>
      <c r="CE6" s="2" t="s">
        <v>2506</v>
      </c>
      <c r="CF6" s="2" t="s">
        <v>2506</v>
      </c>
      <c r="CG6" s="2" t="s">
        <v>2506</v>
      </c>
      <c r="CH6" s="2" t="s">
        <v>2506</v>
      </c>
      <c r="CI6" s="2" t="s">
        <v>2506</v>
      </c>
      <c r="CJ6" s="2" t="s">
        <v>2506</v>
      </c>
      <c r="CK6" s="2" t="s">
        <v>2506</v>
      </c>
      <c r="CL6" s="2" t="s">
        <v>2506</v>
      </c>
      <c r="CM6" s="2" t="s">
        <v>2506</v>
      </c>
      <c r="CN6" s="2" t="s">
        <v>2506</v>
      </c>
      <c r="CO6" s="2" t="s">
        <v>2506</v>
      </c>
      <c r="CP6" s="2" t="s">
        <v>2506</v>
      </c>
      <c r="CQ6" s="2" t="s">
        <v>2506</v>
      </c>
      <c r="CR6" s="2" t="s">
        <v>2506</v>
      </c>
      <c r="CS6" s="2" t="s">
        <v>2506</v>
      </c>
      <c r="CT6" s="2" t="s">
        <v>2506</v>
      </c>
      <c r="CU6" s="2" t="s">
        <v>2506</v>
      </c>
      <c r="CV6" s="2" t="s">
        <v>2506</v>
      </c>
      <c r="CW6" s="2" t="s">
        <v>2506</v>
      </c>
    </row>
    <row r="7" spans="1:101" x14ac:dyDescent="0.2">
      <c r="A7" s="177"/>
      <c r="B7" s="177"/>
      <c r="C7" s="177"/>
      <c r="D7" s="2" t="s">
        <v>2510</v>
      </c>
      <c r="E7" s="2" t="s">
        <v>2484</v>
      </c>
      <c r="F7" s="2" t="s">
        <v>2484</v>
      </c>
      <c r="G7" s="2" t="s">
        <v>2484</v>
      </c>
      <c r="H7" s="2" t="s">
        <v>2511</v>
      </c>
      <c r="I7" s="2" t="s">
        <v>2512</v>
      </c>
      <c r="J7" s="2" t="s">
        <v>2513</v>
      </c>
      <c r="K7" s="2" t="s">
        <v>2513</v>
      </c>
      <c r="L7" s="2" t="s">
        <v>2513</v>
      </c>
      <c r="M7" s="2" t="s">
        <v>2512</v>
      </c>
      <c r="N7" s="2" t="s">
        <v>2514</v>
      </c>
      <c r="O7" s="2" t="s">
        <v>2515</v>
      </c>
      <c r="P7" s="177"/>
      <c r="Q7" s="177"/>
      <c r="R7" s="2" t="s">
        <v>2516</v>
      </c>
      <c r="S7" s="2" t="s">
        <v>2517</v>
      </c>
      <c r="U7" s="2" t="s">
        <v>2507</v>
      </c>
      <c r="V7" s="2" t="s">
        <v>2507</v>
      </c>
      <c r="W7" s="2" t="s">
        <v>2507</v>
      </c>
      <c r="X7" s="2" t="s">
        <v>2507</v>
      </c>
      <c r="Y7" s="2" t="s">
        <v>2507</v>
      </c>
      <c r="Z7" s="2" t="s">
        <v>2507</v>
      </c>
      <c r="AA7" s="2" t="s">
        <v>2507</v>
      </c>
      <c r="AB7" s="2" t="s">
        <v>2507</v>
      </c>
      <c r="AC7" s="177"/>
      <c r="AD7" s="177"/>
      <c r="AE7" s="177"/>
      <c r="AF7" s="177"/>
      <c r="AG7" s="177"/>
      <c r="AH7" s="177"/>
      <c r="AI7" s="177"/>
      <c r="AJ7" s="177"/>
      <c r="AK7" s="177"/>
      <c r="AL7" s="177"/>
      <c r="AM7" s="177"/>
      <c r="AN7" s="177"/>
      <c r="AO7" s="2" t="s">
        <v>2507</v>
      </c>
      <c r="AP7" s="2" t="s">
        <v>2507</v>
      </c>
      <c r="AQ7" s="2" t="s">
        <v>2507</v>
      </c>
      <c r="AR7" s="2" t="s">
        <v>2507</v>
      </c>
      <c r="AS7" s="2" t="s">
        <v>2507</v>
      </c>
      <c r="AT7" s="2" t="s">
        <v>2507</v>
      </c>
      <c r="AU7" s="2" t="s">
        <v>2507</v>
      </c>
      <c r="AV7" s="2" t="s">
        <v>2507</v>
      </c>
      <c r="AW7" s="2" t="s">
        <v>2518</v>
      </c>
      <c r="AX7" s="177" t="s">
        <v>2519</v>
      </c>
      <c r="AY7" s="2" t="s">
        <v>2507</v>
      </c>
      <c r="AZ7" s="2" t="s">
        <v>2507</v>
      </c>
      <c r="BA7" s="2" t="s">
        <v>2507</v>
      </c>
      <c r="BB7" s="2" t="s">
        <v>2507</v>
      </c>
      <c r="BC7" s="2" t="s">
        <v>2507</v>
      </c>
      <c r="BD7" s="2" t="s">
        <v>2507</v>
      </c>
      <c r="BE7" s="2" t="s">
        <v>2507</v>
      </c>
      <c r="BF7" s="2" t="s">
        <v>2507</v>
      </c>
      <c r="BG7" s="2" t="s">
        <v>2507</v>
      </c>
      <c r="BH7" s="2" t="s">
        <v>2507</v>
      </c>
      <c r="BI7" s="2" t="s">
        <v>2507</v>
      </c>
      <c r="BJ7" s="2" t="s">
        <v>2507</v>
      </c>
      <c r="BK7" s="2" t="s">
        <v>2507</v>
      </c>
      <c r="BL7" s="2" t="s">
        <v>2507</v>
      </c>
      <c r="BM7" s="2" t="s">
        <v>2507</v>
      </c>
      <c r="BN7" s="177"/>
      <c r="BO7" s="2" t="s">
        <v>2507</v>
      </c>
      <c r="BP7" s="2" t="s">
        <v>2507</v>
      </c>
      <c r="BQ7" s="2" t="s">
        <v>2507</v>
      </c>
      <c r="BR7" s="2" t="s">
        <v>2507</v>
      </c>
      <c r="BS7" s="2" t="s">
        <v>2507</v>
      </c>
      <c r="BT7" s="2" t="s">
        <v>2507</v>
      </c>
      <c r="BU7" s="2" t="s">
        <v>2507</v>
      </c>
      <c r="BV7" s="2" t="s">
        <v>2507</v>
      </c>
      <c r="BW7" s="2" t="s">
        <v>2507</v>
      </c>
      <c r="BX7" s="2" t="s">
        <v>2507</v>
      </c>
      <c r="BY7" s="2" t="s">
        <v>2507</v>
      </c>
      <c r="BZ7" s="2" t="s">
        <v>2507</v>
      </c>
      <c r="CA7" s="2" t="s">
        <v>2507</v>
      </c>
      <c r="CB7" s="2" t="s">
        <v>2507</v>
      </c>
      <c r="CC7" s="2" t="s">
        <v>2507</v>
      </c>
      <c r="CD7" s="2" t="s">
        <v>2507</v>
      </c>
      <c r="CE7" s="2" t="s">
        <v>2507</v>
      </c>
      <c r="CF7" s="2" t="s">
        <v>2507</v>
      </c>
      <c r="CG7" s="2" t="s">
        <v>2507</v>
      </c>
      <c r="CH7" s="2" t="s">
        <v>2507</v>
      </c>
      <c r="CI7" s="2" t="s">
        <v>2507</v>
      </c>
      <c r="CJ7" s="2" t="s">
        <v>2507</v>
      </c>
      <c r="CK7" s="2" t="s">
        <v>2507</v>
      </c>
      <c r="CL7" s="2" t="s">
        <v>2507</v>
      </c>
      <c r="CM7" s="2" t="s">
        <v>2507</v>
      </c>
      <c r="CN7" s="2" t="s">
        <v>2507</v>
      </c>
      <c r="CO7" s="2" t="s">
        <v>2507</v>
      </c>
      <c r="CP7" s="2" t="s">
        <v>2507</v>
      </c>
      <c r="CQ7" s="2" t="s">
        <v>2507</v>
      </c>
      <c r="CR7" s="2" t="s">
        <v>2507</v>
      </c>
      <c r="CS7" s="2" t="s">
        <v>2507</v>
      </c>
      <c r="CT7" s="2" t="s">
        <v>2507</v>
      </c>
      <c r="CU7" s="2" t="s">
        <v>2507</v>
      </c>
      <c r="CV7" s="2" t="s">
        <v>2507</v>
      </c>
      <c r="CW7" s="2" t="s">
        <v>2507</v>
      </c>
    </row>
    <row r="8" spans="1:101" x14ac:dyDescent="0.2">
      <c r="A8" s="177"/>
      <c r="B8" s="177"/>
      <c r="C8" s="177"/>
      <c r="D8" s="2" t="s">
        <v>2520</v>
      </c>
      <c r="E8" s="2" t="s">
        <v>2521</v>
      </c>
      <c r="F8" s="2" t="s">
        <v>2521</v>
      </c>
      <c r="G8" s="2" t="s">
        <v>2521</v>
      </c>
      <c r="H8" s="2" t="s">
        <v>2522</v>
      </c>
      <c r="I8" s="2"/>
      <c r="J8" s="2" t="s">
        <v>2523</v>
      </c>
      <c r="K8" s="2" t="s">
        <v>2523</v>
      </c>
      <c r="L8" s="2" t="s">
        <v>2523</v>
      </c>
      <c r="M8" s="2"/>
      <c r="N8" s="2" t="s">
        <v>2524</v>
      </c>
      <c r="O8" s="2" t="s">
        <v>2525</v>
      </c>
      <c r="P8" s="177"/>
      <c r="Q8" s="177"/>
      <c r="R8" s="2" t="s">
        <v>75</v>
      </c>
      <c r="S8" s="2" t="s">
        <v>2526</v>
      </c>
      <c r="U8" s="177"/>
      <c r="V8" s="177"/>
      <c r="W8" s="177"/>
      <c r="X8" s="177"/>
      <c r="Y8" s="177"/>
      <c r="Z8" s="177"/>
      <c r="AA8" s="177"/>
      <c r="AB8" s="177"/>
      <c r="AC8" s="177"/>
      <c r="AD8" s="177"/>
      <c r="AE8" s="177"/>
      <c r="AF8" s="177"/>
      <c r="AG8" s="177"/>
      <c r="AH8" s="177"/>
      <c r="AI8" s="177"/>
      <c r="AJ8" s="177"/>
      <c r="AK8" s="177"/>
      <c r="AL8" s="177"/>
      <c r="AM8" s="177"/>
      <c r="AN8" s="177"/>
      <c r="AO8" s="177"/>
      <c r="AP8" s="177"/>
      <c r="AQ8" s="177"/>
      <c r="AR8" s="177"/>
      <c r="AS8" s="177"/>
      <c r="AT8" s="177"/>
      <c r="AU8" s="177"/>
      <c r="AW8" s="177"/>
      <c r="AX8" s="177" t="s">
        <v>2527</v>
      </c>
      <c r="AY8" s="177"/>
      <c r="BL8" s="177"/>
      <c r="BM8" s="177"/>
      <c r="BN8" s="177"/>
      <c r="BO8" s="177"/>
      <c r="BP8" s="177"/>
      <c r="BQ8" s="177"/>
      <c r="BR8" s="177"/>
      <c r="BT8" s="177"/>
      <c r="BU8" s="177"/>
      <c r="BV8" s="177"/>
      <c r="BW8" s="177"/>
      <c r="BX8" s="177"/>
      <c r="BY8" s="177"/>
      <c r="BZ8" s="177"/>
      <c r="CA8" s="177"/>
      <c r="CB8" s="177"/>
      <c r="CD8" s="177"/>
      <c r="CE8" s="177"/>
      <c r="CF8" s="177"/>
      <c r="CG8" s="177"/>
      <c r="CH8" s="177"/>
      <c r="CI8" s="177"/>
      <c r="CJ8" s="177"/>
      <c r="CK8" s="177"/>
      <c r="CL8" s="177"/>
      <c r="CM8" s="177"/>
      <c r="CN8" s="177"/>
      <c r="CO8" s="177"/>
      <c r="CP8" s="177"/>
      <c r="CQ8" s="177"/>
      <c r="CR8" s="177"/>
      <c r="CT8" s="177"/>
      <c r="CU8" s="177"/>
      <c r="CV8" s="177"/>
      <c r="CW8" s="177"/>
    </row>
    <row r="9" spans="1:101" x14ac:dyDescent="0.2">
      <c r="A9" s="177"/>
      <c r="B9" s="177"/>
      <c r="C9" s="177"/>
      <c r="D9" s="2" t="s">
        <v>2528</v>
      </c>
      <c r="E9" s="2" t="s">
        <v>2513</v>
      </c>
      <c r="F9" s="2" t="s">
        <v>2513</v>
      </c>
      <c r="G9" s="2" t="s">
        <v>2513</v>
      </c>
      <c r="H9" s="2" t="s">
        <v>2529</v>
      </c>
      <c r="I9" s="2"/>
      <c r="J9" s="2" t="s">
        <v>2525</v>
      </c>
      <c r="K9" s="2" t="s">
        <v>2525</v>
      </c>
      <c r="L9" s="2" t="s">
        <v>2525</v>
      </c>
      <c r="M9" s="2"/>
      <c r="N9" s="2" t="s">
        <v>2530</v>
      </c>
      <c r="O9" s="177"/>
      <c r="P9" s="177"/>
      <c r="Q9" s="177"/>
      <c r="R9" s="2" t="s">
        <v>2531</v>
      </c>
      <c r="S9" s="2" t="s">
        <v>2532</v>
      </c>
      <c r="U9" s="177"/>
      <c r="V9" s="177"/>
      <c r="W9" s="177"/>
      <c r="X9" s="177"/>
      <c r="Y9" s="177"/>
      <c r="Z9" s="177"/>
      <c r="AA9" s="177"/>
      <c r="AB9" s="177"/>
      <c r="AC9" s="177"/>
      <c r="AD9" s="177"/>
      <c r="AE9" s="177"/>
      <c r="AF9" s="177"/>
      <c r="AG9" s="177"/>
      <c r="AH9" s="177"/>
      <c r="AI9" s="177"/>
      <c r="AJ9" s="177"/>
      <c r="AK9" s="177"/>
      <c r="AL9" s="177"/>
      <c r="AM9" s="177"/>
      <c r="AN9" s="177"/>
      <c r="AO9" s="177"/>
      <c r="AP9" s="177"/>
      <c r="AQ9" s="177"/>
      <c r="AR9" s="177"/>
      <c r="AS9" s="177"/>
      <c r="AT9" s="177"/>
      <c r="AU9" s="177"/>
      <c r="AW9" s="177"/>
      <c r="AX9" s="177" t="s">
        <v>2525</v>
      </c>
      <c r="AY9" s="177"/>
      <c r="BL9" s="177"/>
      <c r="BM9" s="177"/>
      <c r="BN9" s="177"/>
      <c r="BO9" s="177"/>
      <c r="BP9" s="177"/>
      <c r="BQ9" s="177"/>
      <c r="BR9" s="177"/>
      <c r="BT9" s="177"/>
      <c r="BU9" s="177"/>
      <c r="BV9" s="177"/>
      <c r="BW9" s="177"/>
      <c r="BX9" s="177"/>
      <c r="BY9" s="177"/>
      <c r="BZ9" s="177"/>
      <c r="CA9" s="177"/>
      <c r="CB9" s="177"/>
      <c r="CD9" s="177"/>
      <c r="CE9" s="177"/>
      <c r="CF9" s="177"/>
      <c r="CG9" s="177"/>
      <c r="CH9" s="177"/>
      <c r="CI9" s="177"/>
      <c r="CJ9" s="177"/>
      <c r="CK9" s="177"/>
      <c r="CL9" s="177"/>
      <c r="CM9" s="177"/>
      <c r="CN9" s="177"/>
      <c r="CO9" s="177"/>
      <c r="CP9" s="177"/>
      <c r="CQ9" s="177"/>
      <c r="CR9" s="177"/>
      <c r="CT9" s="177"/>
      <c r="CU9" s="177"/>
      <c r="CV9" s="177"/>
      <c r="CW9" s="177"/>
    </row>
    <row r="10" spans="1:101" x14ac:dyDescent="0.2">
      <c r="A10" s="177"/>
      <c r="B10" s="177"/>
      <c r="C10" s="177"/>
      <c r="D10" s="2" t="s">
        <v>2533</v>
      </c>
      <c r="E10" s="2" t="s">
        <v>2523</v>
      </c>
      <c r="F10" s="2" t="s">
        <v>2523</v>
      </c>
      <c r="G10" s="2" t="s">
        <v>2523</v>
      </c>
      <c r="H10" s="2" t="s">
        <v>2525</v>
      </c>
      <c r="I10" s="2"/>
      <c r="J10" s="2" t="s">
        <v>2486</v>
      </c>
      <c r="K10" s="2" t="s">
        <v>2486</v>
      </c>
      <c r="L10" s="2" t="s">
        <v>2486</v>
      </c>
      <c r="M10" s="2"/>
      <c r="N10" s="2" t="s">
        <v>2534</v>
      </c>
      <c r="O10" s="177"/>
      <c r="P10" s="177"/>
      <c r="Q10" s="177"/>
      <c r="R10" s="2" t="s">
        <v>2525</v>
      </c>
      <c r="S10" s="2" t="s">
        <v>2525</v>
      </c>
      <c r="U10" s="177"/>
      <c r="V10" s="177"/>
      <c r="W10" s="177"/>
      <c r="X10" s="177"/>
      <c r="Y10" s="177"/>
      <c r="Z10" s="177"/>
      <c r="AA10" s="177"/>
      <c r="AB10" s="177"/>
      <c r="AC10" s="177"/>
      <c r="AD10" s="177"/>
      <c r="AE10" s="177"/>
      <c r="AF10" s="177"/>
      <c r="AG10" s="177"/>
      <c r="AH10" s="177"/>
      <c r="AI10" s="177"/>
      <c r="AJ10" s="177"/>
      <c r="AK10" s="177"/>
      <c r="AL10" s="177"/>
      <c r="AM10" s="177"/>
      <c r="AN10" s="177"/>
      <c r="AO10" s="177"/>
      <c r="AP10" s="177"/>
      <c r="AQ10" s="177"/>
      <c r="AR10" s="177"/>
      <c r="AS10" s="177"/>
      <c r="AT10" s="177"/>
      <c r="AU10" s="177"/>
      <c r="AW10" s="177"/>
      <c r="AY10" s="177"/>
      <c r="BL10" s="177"/>
      <c r="BM10" s="177"/>
      <c r="BN10" s="177"/>
      <c r="BO10" s="177"/>
      <c r="BP10" s="177"/>
      <c r="BQ10" s="177"/>
      <c r="BR10" s="177"/>
      <c r="BT10" s="177"/>
      <c r="BU10" s="177"/>
      <c r="BV10" s="177"/>
      <c r="BW10" s="177"/>
      <c r="BX10" s="177"/>
      <c r="BY10" s="177"/>
      <c r="BZ10" s="177"/>
      <c r="CA10" s="177"/>
      <c r="CB10" s="177"/>
      <c r="CD10" s="177"/>
      <c r="CE10" s="177"/>
      <c r="CF10" s="177"/>
      <c r="CG10" s="177"/>
      <c r="CH10" s="177"/>
      <c r="CI10" s="177"/>
      <c r="CJ10" s="177"/>
      <c r="CK10" s="177"/>
      <c r="CL10" s="177"/>
      <c r="CM10" s="177"/>
      <c r="CN10" s="177"/>
      <c r="CO10" s="177"/>
      <c r="CP10" s="177"/>
      <c r="CQ10" s="177"/>
      <c r="CR10" s="177"/>
      <c r="CT10" s="177"/>
      <c r="CU10" s="177"/>
      <c r="CV10" s="177"/>
      <c r="CW10" s="177"/>
    </row>
    <row r="11" spans="1:101" x14ac:dyDescent="0.2">
      <c r="A11" s="177"/>
      <c r="B11" s="177"/>
      <c r="C11" s="177"/>
      <c r="D11" s="2" t="s">
        <v>2535</v>
      </c>
      <c r="E11" s="2" t="s">
        <v>2525</v>
      </c>
      <c r="F11" s="2" t="s">
        <v>2525</v>
      </c>
      <c r="G11" s="2" t="s">
        <v>2525</v>
      </c>
      <c r="H11" s="177"/>
      <c r="I11" s="177"/>
      <c r="J11" s="177"/>
      <c r="K11" s="2"/>
      <c r="L11" s="2"/>
      <c r="M11" s="2"/>
      <c r="N11" s="2" t="s">
        <v>2536</v>
      </c>
      <c r="O11" s="177"/>
      <c r="P11" s="177"/>
      <c r="Q11" s="177"/>
      <c r="R11" s="177"/>
      <c r="S11" s="177"/>
      <c r="U11" s="177"/>
      <c r="V11" s="177"/>
      <c r="W11" s="177"/>
      <c r="X11" s="177"/>
      <c r="Y11" s="177"/>
      <c r="Z11" s="177"/>
      <c r="AA11" s="177"/>
      <c r="AB11" s="177"/>
      <c r="AC11" s="177"/>
      <c r="AD11" s="177"/>
      <c r="AE11" s="177"/>
      <c r="AF11" s="177"/>
      <c r="AG11" s="177"/>
      <c r="AH11" s="177"/>
      <c r="AI11" s="177"/>
      <c r="AJ11" s="177"/>
      <c r="AK11" s="177"/>
      <c r="AL11" s="177"/>
      <c r="AM11" s="177"/>
      <c r="AN11" s="177"/>
      <c r="AO11" s="177"/>
      <c r="AP11" s="177"/>
      <c r="AQ11" s="177"/>
      <c r="AR11" s="177"/>
      <c r="AS11" s="177"/>
      <c r="AT11" s="177"/>
      <c r="AU11" s="177"/>
      <c r="AW11" s="177"/>
      <c r="AY11" s="177"/>
      <c r="BL11" s="177"/>
      <c r="BM11" s="177"/>
      <c r="BN11" s="177"/>
      <c r="BO11" s="177"/>
      <c r="BP11" s="177"/>
      <c r="BQ11" s="177"/>
      <c r="BR11" s="177"/>
      <c r="BT11" s="177"/>
      <c r="BU11" s="177"/>
      <c r="BV11" s="177"/>
      <c r="BW11" s="177"/>
      <c r="BX11" s="177"/>
      <c r="BY11" s="177"/>
      <c r="BZ11" s="177"/>
      <c r="CA11" s="177"/>
      <c r="CB11" s="177"/>
      <c r="CD11" s="177"/>
      <c r="CE11" s="177"/>
      <c r="CF11" s="177"/>
      <c r="CG11" s="177"/>
      <c r="CH11" s="177"/>
      <c r="CI11" s="177"/>
      <c r="CJ11" s="177"/>
      <c r="CK11" s="177"/>
      <c r="CL11" s="177"/>
      <c r="CM11" s="177"/>
      <c r="CN11" s="177"/>
      <c r="CO11" s="177"/>
      <c r="CP11" s="177"/>
      <c r="CQ11" s="177"/>
      <c r="CR11" s="177"/>
      <c r="CT11" s="177"/>
      <c r="CU11" s="177"/>
      <c r="CV11" s="177"/>
      <c r="CW11" s="177"/>
    </row>
    <row r="12" spans="1:101" x14ac:dyDescent="0.2">
      <c r="A12" s="177"/>
      <c r="B12" s="177"/>
      <c r="C12" s="177"/>
      <c r="D12" s="2" t="s">
        <v>2525</v>
      </c>
      <c r="E12" s="2" t="s">
        <v>2486</v>
      </c>
      <c r="F12" s="2" t="s">
        <v>2486</v>
      </c>
      <c r="G12" s="2" t="s">
        <v>2486</v>
      </c>
      <c r="H12" s="177"/>
      <c r="I12" s="177"/>
      <c r="J12" s="177"/>
      <c r="K12" s="177"/>
      <c r="L12" s="177"/>
      <c r="M12" s="177"/>
      <c r="N12" s="2" t="s">
        <v>2537</v>
      </c>
      <c r="O12" s="177"/>
      <c r="P12" s="177"/>
      <c r="Q12" s="177"/>
      <c r="R12" s="177"/>
      <c r="S12" s="177"/>
      <c r="U12" s="177"/>
      <c r="V12" s="177"/>
      <c r="W12" s="177"/>
      <c r="X12" s="177"/>
      <c r="Y12" s="177"/>
      <c r="Z12" s="177"/>
      <c r="AA12" s="177"/>
      <c r="AB12" s="177"/>
      <c r="AC12" s="177"/>
      <c r="AD12" s="177"/>
      <c r="AE12" s="177"/>
      <c r="AF12" s="177"/>
      <c r="AG12" s="177"/>
      <c r="AH12" s="177"/>
      <c r="AI12" s="177"/>
      <c r="AJ12" s="177"/>
      <c r="AK12" s="177"/>
      <c r="AL12" s="177"/>
      <c r="AM12" s="177"/>
      <c r="AN12" s="177"/>
      <c r="AO12" s="177"/>
      <c r="AP12" s="177"/>
      <c r="AQ12" s="177"/>
      <c r="AR12" s="177"/>
      <c r="AS12" s="177"/>
      <c r="AT12" s="177"/>
      <c r="AU12" s="177"/>
      <c r="AW12" s="177"/>
      <c r="AY12" s="177"/>
      <c r="BL12" s="177"/>
      <c r="BM12" s="177"/>
      <c r="BN12" s="177"/>
      <c r="BO12" s="177"/>
      <c r="BP12" s="177"/>
      <c r="BQ12" s="177"/>
      <c r="BR12" s="177"/>
      <c r="BT12" s="177"/>
      <c r="BU12" s="177"/>
      <c r="BV12" s="177"/>
      <c r="BW12" s="177"/>
      <c r="BX12" s="177"/>
      <c r="BY12" s="177"/>
      <c r="BZ12" s="177"/>
      <c r="CA12" s="177"/>
      <c r="CB12" s="177"/>
      <c r="CD12" s="177"/>
      <c r="CE12" s="177"/>
      <c r="CF12" s="177"/>
      <c r="CG12" s="177"/>
      <c r="CH12" s="177"/>
      <c r="CI12" s="177"/>
      <c r="CJ12" s="177"/>
      <c r="CK12" s="177"/>
      <c r="CL12" s="177"/>
      <c r="CM12" s="177"/>
      <c r="CN12" s="177"/>
      <c r="CO12" s="177"/>
      <c r="CP12" s="177"/>
      <c r="CQ12" s="177"/>
      <c r="CR12" s="177"/>
      <c r="CT12" s="177"/>
      <c r="CU12" s="177"/>
      <c r="CV12" s="177"/>
      <c r="CW12" s="177"/>
    </row>
    <row r="13" spans="1:101" x14ac:dyDescent="0.2">
      <c r="A13" s="177"/>
      <c r="B13" s="177"/>
      <c r="C13" s="177"/>
      <c r="D13" s="177"/>
      <c r="E13" s="177"/>
      <c r="F13" s="177"/>
      <c r="G13" s="177"/>
      <c r="H13" s="177"/>
      <c r="I13" s="177"/>
      <c r="J13" s="177"/>
      <c r="K13" s="177"/>
      <c r="L13" s="177"/>
      <c r="M13" s="177"/>
      <c r="N13" s="2" t="s">
        <v>2525</v>
      </c>
      <c r="O13" s="177"/>
      <c r="P13" s="177"/>
      <c r="Q13" s="177"/>
      <c r="R13" s="177"/>
      <c r="S13" s="177"/>
      <c r="U13" s="177"/>
      <c r="V13" s="177"/>
      <c r="W13" s="177"/>
      <c r="X13" s="177"/>
      <c r="Y13" s="177"/>
      <c r="Z13" s="177"/>
      <c r="AA13" s="177"/>
      <c r="AB13" s="177"/>
      <c r="AC13" s="177"/>
      <c r="AD13" s="177"/>
      <c r="AE13" s="177"/>
      <c r="AF13" s="177"/>
      <c r="AG13" s="177"/>
      <c r="AH13" s="177"/>
      <c r="AI13" s="177"/>
      <c r="AJ13" s="177"/>
      <c r="AK13" s="177"/>
      <c r="AL13" s="177"/>
      <c r="AM13" s="177"/>
      <c r="AN13" s="177"/>
      <c r="AO13" s="177"/>
      <c r="AP13" s="177"/>
      <c r="AQ13" s="177"/>
      <c r="AR13" s="177"/>
      <c r="AS13" s="177"/>
      <c r="AT13" s="177"/>
      <c r="AU13" s="177"/>
      <c r="AW13" s="177"/>
      <c r="AY13" s="177"/>
      <c r="BL13" s="177"/>
      <c r="BM13" s="177"/>
      <c r="BN13" s="177"/>
      <c r="BO13" s="177"/>
      <c r="BP13" s="177"/>
      <c r="BQ13" s="177"/>
      <c r="BR13" s="177"/>
      <c r="BT13" s="177"/>
      <c r="BU13" s="177"/>
      <c r="BV13" s="177"/>
      <c r="BW13" s="177"/>
      <c r="BX13" s="177"/>
      <c r="BY13" s="177"/>
      <c r="BZ13" s="177"/>
      <c r="CA13" s="177"/>
      <c r="CB13" s="177"/>
      <c r="CD13" s="177"/>
      <c r="CE13" s="177"/>
      <c r="CF13" s="177"/>
      <c r="CG13" s="177"/>
      <c r="CH13" s="177"/>
      <c r="CI13" s="177"/>
      <c r="CJ13" s="177"/>
      <c r="CK13" s="177"/>
      <c r="CL13" s="177"/>
      <c r="CM13" s="177"/>
      <c r="CN13" s="177"/>
      <c r="CO13" s="177"/>
      <c r="CP13" s="177"/>
      <c r="CQ13" s="177"/>
      <c r="CR13" s="177"/>
      <c r="CT13" s="177"/>
      <c r="CU13" s="177"/>
      <c r="CV13" s="177"/>
      <c r="CW13" s="177"/>
    </row>
    <row r="14" spans="1:101" x14ac:dyDescent="0.2">
      <c r="A14" s="177"/>
      <c r="B14" s="177"/>
      <c r="C14" s="177"/>
      <c r="D14" s="177"/>
      <c r="E14" s="177"/>
      <c r="F14" s="177"/>
      <c r="G14" s="177"/>
      <c r="H14" s="177"/>
      <c r="I14" s="177"/>
      <c r="J14" s="177"/>
      <c r="K14" s="177"/>
      <c r="L14" s="177"/>
      <c r="M14" s="177"/>
      <c r="N14" s="177"/>
      <c r="O14" s="177"/>
      <c r="P14" s="177"/>
      <c r="Q14" s="177"/>
      <c r="R14" s="177"/>
      <c r="S14" s="177"/>
      <c r="U14" s="177"/>
      <c r="V14" s="177"/>
      <c r="W14" s="177"/>
      <c r="X14" s="177"/>
      <c r="Y14" s="177"/>
      <c r="Z14" s="177"/>
      <c r="AA14" s="177"/>
      <c r="AB14" s="177"/>
      <c r="AC14" s="177"/>
      <c r="AD14" s="177"/>
      <c r="AE14" s="177"/>
      <c r="AF14" s="177"/>
      <c r="AG14" s="177"/>
      <c r="AH14" s="177"/>
      <c r="AI14" s="177"/>
      <c r="AJ14" s="177"/>
      <c r="AK14" s="177"/>
      <c r="AL14" s="177"/>
      <c r="AM14" s="177"/>
      <c r="AN14" s="177"/>
      <c r="AO14" s="177"/>
      <c r="AP14" s="177"/>
      <c r="AQ14" s="177"/>
      <c r="AR14" s="177"/>
      <c r="AS14" s="177"/>
      <c r="AT14" s="177"/>
      <c r="AU14" s="177"/>
      <c r="AW14" s="177"/>
      <c r="AY14" s="177"/>
      <c r="BL14" s="177"/>
      <c r="BM14" s="177"/>
      <c r="BN14" s="177"/>
      <c r="BO14" s="177"/>
      <c r="BP14" s="177"/>
      <c r="BQ14" s="177"/>
      <c r="BR14" s="177"/>
      <c r="BT14" s="177"/>
      <c r="BU14" s="177"/>
      <c r="BV14" s="177"/>
      <c r="BW14" s="177"/>
      <c r="BX14" s="177"/>
      <c r="BY14" s="177"/>
      <c r="BZ14" s="177"/>
      <c r="CA14" s="177"/>
      <c r="CB14" s="177"/>
      <c r="CD14" s="177"/>
      <c r="CE14" s="177"/>
      <c r="CF14" s="177"/>
      <c r="CG14" s="177"/>
      <c r="CH14" s="177"/>
      <c r="CI14" s="177"/>
      <c r="CJ14" s="177"/>
      <c r="CK14" s="177"/>
      <c r="CL14" s="177"/>
      <c r="CM14" s="177"/>
      <c r="CN14" s="177"/>
      <c r="CO14" s="177"/>
      <c r="CP14" s="177"/>
      <c r="CQ14" s="177"/>
      <c r="CR14" s="177"/>
      <c r="CT14" s="177"/>
      <c r="CU14" s="177"/>
      <c r="CV14" s="177"/>
      <c r="CW14" s="177"/>
    </row>
    <row r="15" spans="1:101" x14ac:dyDescent="0.2">
      <c r="A15" s="177"/>
      <c r="B15" s="177"/>
      <c r="C15" s="177"/>
      <c r="D15" s="177"/>
      <c r="E15" s="177"/>
      <c r="F15" s="177"/>
      <c r="G15" s="177"/>
      <c r="H15" s="177"/>
      <c r="I15" s="177"/>
      <c r="J15" s="177"/>
      <c r="K15" s="177"/>
      <c r="L15" s="177"/>
      <c r="M15" s="177"/>
      <c r="N15" s="177"/>
      <c r="O15" s="177"/>
      <c r="P15" s="177"/>
      <c r="Q15" s="177"/>
      <c r="R15" s="177"/>
      <c r="S15" s="177"/>
      <c r="U15" s="177"/>
      <c r="V15" s="177"/>
      <c r="W15" s="177"/>
      <c r="X15" s="177"/>
      <c r="Y15" s="177"/>
      <c r="Z15" s="177"/>
      <c r="AA15" s="177"/>
      <c r="AB15" s="177"/>
      <c r="AC15" s="177"/>
      <c r="AD15" s="177"/>
      <c r="AE15" s="177"/>
      <c r="AF15" s="177"/>
      <c r="AG15" s="177"/>
      <c r="AH15" s="177"/>
      <c r="AI15" s="177"/>
      <c r="AJ15" s="177"/>
      <c r="AK15" s="177"/>
      <c r="AL15" s="177"/>
      <c r="AM15" s="177"/>
      <c r="AN15" s="177"/>
      <c r="AO15" s="177"/>
      <c r="AP15" s="177"/>
      <c r="AQ15" s="177"/>
      <c r="AR15" s="177"/>
      <c r="AS15" s="177"/>
      <c r="AT15" s="177"/>
      <c r="AU15" s="177"/>
      <c r="AW15" s="177"/>
      <c r="AY15" s="177"/>
      <c r="BL15" s="177"/>
      <c r="BM15" s="177"/>
      <c r="BN15" s="177"/>
      <c r="BO15" s="177"/>
      <c r="BP15" s="177"/>
      <c r="BQ15" s="177"/>
      <c r="BR15" s="177"/>
      <c r="BT15" s="177"/>
      <c r="BU15" s="177"/>
      <c r="BV15" s="177"/>
      <c r="BW15" s="177"/>
      <c r="BX15" s="177"/>
      <c r="BY15" s="177"/>
      <c r="BZ15" s="177"/>
      <c r="CA15" s="177"/>
      <c r="CB15" s="177"/>
      <c r="CD15" s="177"/>
      <c r="CE15" s="177"/>
      <c r="CF15" s="177"/>
      <c r="CG15" s="177"/>
      <c r="CH15" s="177"/>
      <c r="CI15" s="177"/>
      <c r="CJ15" s="177"/>
      <c r="CK15" s="177"/>
      <c r="CL15" s="177"/>
      <c r="CM15" s="177"/>
      <c r="CN15" s="177"/>
      <c r="CO15" s="177"/>
      <c r="CP15" s="177"/>
      <c r="CQ15" s="177"/>
      <c r="CR15" s="177"/>
      <c r="CT15" s="177"/>
      <c r="CU15" s="177"/>
      <c r="CV15" s="177"/>
      <c r="CW15" s="177"/>
    </row>
    <row r="16" spans="1:101" x14ac:dyDescent="0.2">
      <c r="A16" s="177"/>
      <c r="B16" s="177"/>
      <c r="C16" s="177"/>
      <c r="D16" s="177"/>
      <c r="E16" s="177"/>
      <c r="F16" s="177"/>
      <c r="G16" s="177"/>
      <c r="H16" s="177"/>
      <c r="I16" s="177"/>
      <c r="J16" s="177"/>
      <c r="K16" s="177"/>
      <c r="L16" s="177"/>
      <c r="M16" s="177"/>
      <c r="N16" s="177"/>
      <c r="O16" s="177"/>
      <c r="P16" s="177"/>
      <c r="Q16" s="177"/>
      <c r="R16" s="177"/>
      <c r="S16" s="177"/>
      <c r="U16" s="177"/>
      <c r="V16" s="177"/>
      <c r="W16" s="177"/>
      <c r="X16" s="177"/>
      <c r="Y16" s="177"/>
      <c r="Z16" s="177"/>
      <c r="AA16" s="177"/>
      <c r="AB16" s="177"/>
      <c r="AC16" s="177"/>
      <c r="AD16" s="177"/>
      <c r="AE16" s="177"/>
      <c r="AF16" s="177"/>
      <c r="AG16" s="177"/>
      <c r="AH16" s="177"/>
      <c r="AI16" s="177"/>
      <c r="AJ16" s="177"/>
      <c r="AK16" s="177"/>
      <c r="AL16" s="177"/>
      <c r="AM16" s="177"/>
      <c r="AN16" s="177"/>
      <c r="AO16" s="177"/>
      <c r="AP16" s="177"/>
      <c r="AQ16" s="177"/>
      <c r="AR16" s="177"/>
      <c r="AS16" s="177"/>
      <c r="AT16" s="177"/>
      <c r="AU16" s="177"/>
      <c r="AW16" s="177"/>
      <c r="AY16" s="177"/>
      <c r="BL16" s="177"/>
      <c r="BM16" s="177"/>
      <c r="BN16" s="177"/>
      <c r="BO16" s="177"/>
      <c r="BP16" s="177"/>
      <c r="BQ16" s="177"/>
      <c r="BR16" s="177"/>
      <c r="BT16" s="177"/>
      <c r="BU16" s="177"/>
      <c r="BV16" s="177"/>
      <c r="BW16" s="177"/>
      <c r="BX16" s="177"/>
      <c r="BY16" s="177"/>
      <c r="BZ16" s="177"/>
      <c r="CA16" s="177"/>
      <c r="CB16" s="177"/>
      <c r="CD16" s="177"/>
      <c r="CE16" s="177"/>
      <c r="CF16" s="177"/>
      <c r="CG16" s="177"/>
      <c r="CH16" s="177"/>
      <c r="CI16" s="177"/>
      <c r="CJ16" s="177"/>
      <c r="CK16" s="177"/>
      <c r="CL16" s="177"/>
      <c r="CM16" s="177"/>
      <c r="CN16" s="177"/>
      <c r="CO16" s="177"/>
      <c r="CP16" s="177"/>
      <c r="CQ16" s="177"/>
      <c r="CR16" s="177"/>
      <c r="CT16" s="177"/>
      <c r="CU16" s="177"/>
      <c r="CV16" s="177"/>
      <c r="CW16" s="177"/>
    </row>
    <row r="17" spans="21:101" x14ac:dyDescent="0.2">
      <c r="U17" s="177"/>
      <c r="V17" s="177"/>
      <c r="W17" s="177"/>
      <c r="X17" s="177"/>
      <c r="Y17" s="177"/>
      <c r="Z17" s="177"/>
      <c r="AA17" s="177"/>
      <c r="AB17" s="177"/>
      <c r="AC17" s="177"/>
      <c r="AD17" s="177"/>
      <c r="AE17" s="177"/>
      <c r="AF17" s="177"/>
      <c r="AG17" s="177"/>
      <c r="AH17" s="177"/>
      <c r="AI17" s="177"/>
      <c r="AJ17" s="177"/>
      <c r="AK17" s="177"/>
      <c r="AL17" s="177"/>
      <c r="AM17" s="177"/>
      <c r="AN17" s="177"/>
      <c r="AO17" s="177"/>
      <c r="AP17" s="177"/>
      <c r="AQ17" s="177"/>
      <c r="AR17" s="177"/>
      <c r="AS17" s="177"/>
      <c r="AT17" s="177"/>
      <c r="AU17" s="177"/>
      <c r="AW17" s="177"/>
      <c r="AY17" s="177"/>
      <c r="BL17" s="177"/>
      <c r="BM17" s="177"/>
      <c r="BN17" s="177"/>
      <c r="BO17" s="177"/>
      <c r="BP17" s="177"/>
      <c r="BQ17" s="177"/>
      <c r="BR17" s="177"/>
      <c r="BT17" s="177"/>
      <c r="BU17" s="177"/>
      <c r="BV17" s="177"/>
      <c r="BW17" s="177"/>
      <c r="BX17" s="177"/>
      <c r="BY17" s="177"/>
      <c r="BZ17" s="177"/>
      <c r="CA17" s="177"/>
      <c r="CB17" s="177"/>
      <c r="CD17" s="177"/>
      <c r="CE17" s="177"/>
      <c r="CF17" s="177"/>
      <c r="CG17" s="177"/>
      <c r="CH17" s="177"/>
      <c r="CI17" s="177"/>
      <c r="CJ17" s="177"/>
      <c r="CK17" s="177"/>
      <c r="CL17" s="177"/>
      <c r="CM17" s="177"/>
      <c r="CN17" s="177"/>
      <c r="CO17" s="177"/>
      <c r="CP17" s="177"/>
      <c r="CQ17" s="177"/>
      <c r="CR17" s="177"/>
      <c r="CT17" s="177"/>
      <c r="CU17" s="177"/>
      <c r="CV17" s="177"/>
      <c r="CW17" s="177"/>
    </row>
    <row r="18" spans="21:101" x14ac:dyDescent="0.2">
      <c r="U18" s="177"/>
      <c r="V18" s="177"/>
      <c r="W18" s="177"/>
      <c r="X18" s="177"/>
      <c r="Y18" s="177"/>
      <c r="Z18" s="177"/>
      <c r="AA18" s="177"/>
      <c r="AB18" s="177"/>
      <c r="AC18" s="177"/>
      <c r="AD18" s="177"/>
      <c r="AE18" s="177"/>
      <c r="AF18" s="177"/>
      <c r="AG18" s="177"/>
      <c r="AH18" s="177"/>
      <c r="AI18" s="177"/>
      <c r="AJ18" s="177"/>
      <c r="AK18" s="177"/>
      <c r="AL18" s="177"/>
      <c r="AM18" s="177"/>
      <c r="AN18" s="177"/>
      <c r="AO18" s="177"/>
      <c r="AP18" s="177"/>
      <c r="AQ18" s="177"/>
      <c r="AR18" s="177"/>
      <c r="AS18" s="177"/>
      <c r="AT18" s="177"/>
      <c r="AU18" s="177"/>
      <c r="AW18" s="177"/>
      <c r="AY18" s="177"/>
      <c r="BL18" s="177"/>
      <c r="BM18" s="177"/>
      <c r="BN18" s="177"/>
      <c r="BO18" s="177"/>
      <c r="BP18" s="177"/>
      <c r="BQ18" s="177"/>
      <c r="BR18" s="177"/>
      <c r="BT18" s="177"/>
      <c r="BU18" s="177"/>
      <c r="BV18" s="177"/>
      <c r="BW18" s="177"/>
      <c r="BX18" s="177"/>
      <c r="BY18" s="177"/>
      <c r="BZ18" s="177"/>
      <c r="CA18" s="177"/>
      <c r="CB18" s="177"/>
      <c r="CD18" s="177"/>
      <c r="CE18" s="177"/>
      <c r="CF18" s="177"/>
      <c r="CG18" s="177"/>
      <c r="CH18" s="177"/>
      <c r="CI18" s="177"/>
      <c r="CJ18" s="177"/>
      <c r="CK18" s="177"/>
      <c r="CL18" s="177"/>
      <c r="CM18" s="177"/>
      <c r="CN18" s="177"/>
      <c r="CO18" s="177"/>
      <c r="CP18" s="177"/>
      <c r="CQ18" s="177"/>
      <c r="CR18" s="177"/>
      <c r="CT18" s="177"/>
      <c r="CU18" s="177"/>
      <c r="CV18" s="177"/>
      <c r="CW18" s="177"/>
    </row>
    <row r="19" spans="21:101" x14ac:dyDescent="0.2">
      <c r="U19" s="177"/>
      <c r="V19" s="177"/>
      <c r="W19" s="177"/>
      <c r="X19" s="177"/>
      <c r="Y19" s="177"/>
      <c r="Z19" s="177"/>
      <c r="AA19" s="177"/>
      <c r="AB19" s="177"/>
      <c r="AC19" s="177"/>
      <c r="AD19" s="177"/>
      <c r="AE19" s="177"/>
      <c r="AF19" s="177"/>
      <c r="AG19" s="177"/>
      <c r="AH19" s="177"/>
      <c r="AI19" s="177"/>
      <c r="AJ19" s="177"/>
      <c r="AK19" s="177"/>
      <c r="AL19" s="177"/>
      <c r="AM19" s="177"/>
      <c r="AN19" s="177"/>
      <c r="AO19" s="177"/>
      <c r="AP19" s="177"/>
      <c r="AQ19" s="177"/>
      <c r="AR19" s="177"/>
      <c r="AS19" s="177"/>
      <c r="AT19" s="177"/>
      <c r="AU19" s="177"/>
      <c r="AW19" s="177"/>
      <c r="AY19" s="177"/>
      <c r="BL19" s="177"/>
      <c r="BM19" s="177"/>
      <c r="BN19" s="177"/>
      <c r="BO19" s="177"/>
      <c r="BP19" s="177"/>
      <c r="BQ19" s="177"/>
      <c r="BR19" s="177"/>
      <c r="BT19" s="177"/>
      <c r="BU19" s="177"/>
      <c r="BV19" s="177"/>
      <c r="BW19" s="177"/>
      <c r="BX19" s="177"/>
      <c r="BY19" s="177"/>
      <c r="BZ19" s="177"/>
      <c r="CA19" s="177"/>
      <c r="CB19" s="177"/>
      <c r="CD19" s="177"/>
      <c r="CE19" s="177"/>
      <c r="CF19" s="177"/>
      <c r="CG19" s="177"/>
      <c r="CH19" s="177"/>
      <c r="CI19" s="177"/>
      <c r="CJ19" s="177"/>
      <c r="CK19" s="177"/>
      <c r="CL19" s="177"/>
      <c r="CM19" s="177"/>
      <c r="CN19" s="177"/>
      <c r="CO19" s="177"/>
      <c r="CP19" s="177"/>
      <c r="CQ19" s="177"/>
      <c r="CR19" s="177"/>
      <c r="CT19" s="177"/>
      <c r="CU19" s="177"/>
      <c r="CV19" s="177"/>
      <c r="CW19" s="177"/>
    </row>
    <row r="20" spans="21:101" x14ac:dyDescent="0.2">
      <c r="U20" s="177"/>
      <c r="V20" s="177"/>
      <c r="W20" s="177"/>
      <c r="X20" s="177"/>
      <c r="Y20" s="177"/>
      <c r="Z20" s="177"/>
      <c r="AA20" s="177"/>
      <c r="AB20" s="177"/>
      <c r="AC20" s="177"/>
      <c r="AD20" s="177"/>
      <c r="AE20" s="177"/>
      <c r="AF20" s="177"/>
      <c r="AG20" s="177"/>
      <c r="AH20" s="177"/>
      <c r="AI20" s="177"/>
      <c r="AJ20" s="177"/>
      <c r="AK20" s="177"/>
      <c r="AL20" s="177"/>
      <c r="AM20" s="177"/>
      <c r="AN20" s="177"/>
      <c r="AO20" s="177"/>
      <c r="AP20" s="177"/>
      <c r="AQ20" s="177"/>
      <c r="AR20" s="177"/>
      <c r="AS20" s="177"/>
      <c r="AT20" s="177"/>
      <c r="AU20" s="177"/>
      <c r="AW20" s="177"/>
      <c r="AY20" s="177"/>
      <c r="BL20" s="177"/>
      <c r="BM20" s="177"/>
      <c r="BN20" s="177"/>
      <c r="BO20" s="177"/>
      <c r="BP20" s="177"/>
      <c r="BQ20" s="177"/>
      <c r="BR20" s="177"/>
      <c r="BT20" s="177"/>
      <c r="BU20" s="177"/>
      <c r="BV20" s="177"/>
      <c r="BW20" s="177"/>
      <c r="BX20" s="177"/>
      <c r="BY20" s="177"/>
      <c r="BZ20" s="177"/>
      <c r="CA20" s="177"/>
      <c r="CB20" s="177"/>
      <c r="CD20" s="177"/>
      <c r="CE20" s="177"/>
      <c r="CF20" s="177"/>
      <c r="CG20" s="177"/>
      <c r="CH20" s="177"/>
      <c r="CI20" s="177"/>
      <c r="CJ20" s="177"/>
      <c r="CK20" s="177"/>
      <c r="CL20" s="177"/>
      <c r="CM20" s="177"/>
      <c r="CN20" s="177"/>
      <c r="CO20" s="177"/>
      <c r="CP20" s="177"/>
      <c r="CQ20" s="177"/>
      <c r="CR20" s="177"/>
      <c r="CT20" s="177"/>
      <c r="CU20" s="177"/>
      <c r="CV20" s="177"/>
      <c r="CW20" s="177"/>
    </row>
    <row r="21" spans="21:101" x14ac:dyDescent="0.2">
      <c r="U21" s="177"/>
      <c r="V21" s="177"/>
      <c r="W21" s="177"/>
      <c r="X21" s="177"/>
      <c r="Y21" s="177"/>
      <c r="Z21" s="177"/>
      <c r="AA21" s="177"/>
      <c r="AB21" s="177"/>
      <c r="AC21" s="177"/>
      <c r="AD21" s="177"/>
      <c r="AE21" s="177"/>
      <c r="AF21" s="177"/>
      <c r="AG21" s="177"/>
      <c r="AH21" s="177"/>
      <c r="AI21" s="177"/>
      <c r="AJ21" s="177"/>
      <c r="AK21" s="177"/>
      <c r="AL21" s="177"/>
      <c r="AM21" s="177"/>
      <c r="AN21" s="177"/>
      <c r="AO21" s="177"/>
      <c r="AP21" s="177"/>
      <c r="AQ21" s="177"/>
      <c r="AR21" s="177"/>
      <c r="AS21" s="177"/>
      <c r="AT21" s="177"/>
      <c r="AU21" s="177"/>
      <c r="AW21" s="177"/>
      <c r="AY21" s="177"/>
      <c r="BL21" s="177"/>
      <c r="BM21" s="177"/>
      <c r="BN21" s="177"/>
      <c r="BO21" s="177"/>
      <c r="BP21" s="177"/>
      <c r="BQ21" s="177"/>
      <c r="BR21" s="177"/>
      <c r="BT21" s="177"/>
      <c r="BU21" s="177"/>
      <c r="BV21" s="177"/>
      <c r="BW21" s="177"/>
      <c r="BX21" s="177"/>
      <c r="BY21" s="177"/>
      <c r="BZ21" s="177"/>
      <c r="CA21" s="177"/>
      <c r="CB21" s="177"/>
      <c r="CD21" s="177"/>
      <c r="CE21" s="177"/>
      <c r="CF21" s="177"/>
      <c r="CG21" s="177"/>
      <c r="CH21" s="177"/>
      <c r="CI21" s="177"/>
      <c r="CJ21" s="177"/>
      <c r="CK21" s="177"/>
      <c r="CL21" s="177"/>
      <c r="CM21" s="177"/>
      <c r="CN21" s="177"/>
      <c r="CO21" s="177"/>
      <c r="CP21" s="177"/>
      <c r="CQ21" s="177"/>
      <c r="CR21" s="177"/>
      <c r="CT21" s="177"/>
      <c r="CU21" s="177"/>
      <c r="CV21" s="177"/>
      <c r="CW21" s="177"/>
    </row>
    <row r="22" spans="21:101" x14ac:dyDescent="0.2">
      <c r="U22" s="177"/>
      <c r="V22" s="177"/>
      <c r="W22" s="177"/>
      <c r="X22" s="177"/>
      <c r="Y22" s="177"/>
      <c r="Z22" s="177"/>
      <c r="AA22" s="177"/>
      <c r="AB22" s="177"/>
      <c r="AC22" s="177"/>
      <c r="AD22" s="177"/>
      <c r="AE22" s="177"/>
      <c r="AF22" s="177"/>
      <c r="AG22" s="177"/>
      <c r="AH22" s="177"/>
      <c r="AI22" s="177"/>
      <c r="AJ22" s="177"/>
      <c r="AK22" s="177"/>
      <c r="AL22" s="177"/>
      <c r="AM22" s="177"/>
      <c r="AN22" s="177"/>
      <c r="AO22" s="177"/>
      <c r="AP22" s="177"/>
      <c r="AQ22" s="177"/>
      <c r="AR22" s="177"/>
      <c r="AS22" s="177"/>
      <c r="AT22" s="177"/>
      <c r="AU22" s="177"/>
      <c r="AW22" s="177"/>
      <c r="AY22" s="177"/>
      <c r="BL22" s="177"/>
      <c r="BM22" s="177"/>
      <c r="BN22" s="177"/>
      <c r="BO22" s="177"/>
      <c r="BP22" s="177"/>
      <c r="BQ22" s="177"/>
      <c r="BR22" s="177"/>
      <c r="BT22" s="177"/>
      <c r="BU22" s="177"/>
      <c r="BV22" s="177"/>
      <c r="BW22" s="177"/>
      <c r="BX22" s="177"/>
      <c r="BY22" s="177"/>
      <c r="BZ22" s="177"/>
      <c r="CA22" s="177"/>
      <c r="CB22" s="177"/>
      <c r="CD22" s="177"/>
      <c r="CE22" s="177"/>
      <c r="CF22" s="177"/>
      <c r="CG22" s="177"/>
      <c r="CH22" s="177"/>
      <c r="CI22" s="177"/>
      <c r="CJ22" s="177"/>
      <c r="CK22" s="177"/>
      <c r="CL22" s="177"/>
      <c r="CM22" s="177"/>
      <c r="CN22" s="177"/>
      <c r="CO22" s="177"/>
      <c r="CP22" s="177"/>
      <c r="CQ22" s="177"/>
      <c r="CR22" s="177"/>
      <c r="CT22" s="177"/>
      <c r="CU22" s="177"/>
      <c r="CV22" s="177"/>
      <c r="CW22" s="177"/>
    </row>
    <row r="23" spans="21:101" x14ac:dyDescent="0.2">
      <c r="U23" s="177"/>
      <c r="V23" s="177"/>
      <c r="W23" s="177"/>
      <c r="X23" s="177"/>
      <c r="Y23" s="177"/>
      <c r="Z23" s="177"/>
      <c r="AA23" s="177"/>
      <c r="AB23" s="177"/>
      <c r="AC23" s="177"/>
      <c r="AD23" s="177"/>
      <c r="AE23" s="177"/>
      <c r="AF23" s="177"/>
      <c r="AG23" s="177"/>
      <c r="AH23" s="177"/>
      <c r="AI23" s="177"/>
      <c r="AJ23" s="177"/>
      <c r="AK23" s="177"/>
      <c r="AL23" s="177"/>
      <c r="AM23" s="177"/>
      <c r="AN23" s="177"/>
      <c r="AO23" s="177"/>
      <c r="AP23" s="177"/>
      <c r="AQ23" s="177"/>
      <c r="AR23" s="177"/>
      <c r="AS23" s="177"/>
      <c r="AT23" s="177"/>
      <c r="AU23" s="177"/>
      <c r="AW23" s="177"/>
      <c r="AY23" s="177"/>
      <c r="BL23" s="177"/>
      <c r="BM23" s="177"/>
      <c r="BN23" s="177"/>
      <c r="BO23" s="177"/>
      <c r="BP23" s="177"/>
      <c r="BQ23" s="177"/>
      <c r="BR23" s="177"/>
      <c r="BT23" s="177"/>
      <c r="BU23" s="177"/>
      <c r="BV23" s="177"/>
      <c r="BW23" s="177"/>
      <c r="BX23" s="177"/>
      <c r="BY23" s="177"/>
      <c r="BZ23" s="177"/>
      <c r="CA23" s="177"/>
      <c r="CB23" s="177"/>
      <c r="CD23" s="177"/>
      <c r="CE23" s="177"/>
      <c r="CF23" s="177"/>
      <c r="CG23" s="177"/>
      <c r="CH23" s="177"/>
      <c r="CI23" s="177"/>
      <c r="CJ23" s="177"/>
      <c r="CK23" s="177"/>
      <c r="CL23" s="177"/>
      <c r="CM23" s="177"/>
      <c r="CN23" s="177"/>
      <c r="CO23" s="177"/>
      <c r="CP23" s="177"/>
      <c r="CQ23" s="177"/>
      <c r="CR23" s="177"/>
      <c r="CT23" s="177"/>
      <c r="CU23" s="177"/>
      <c r="CV23" s="177"/>
      <c r="CW23" s="177"/>
    </row>
    <row r="24" spans="21:101" x14ac:dyDescent="0.2">
      <c r="U24" s="177"/>
      <c r="V24" s="177"/>
      <c r="W24" s="177"/>
      <c r="X24" s="177"/>
      <c r="Y24" s="177"/>
      <c r="Z24" s="177"/>
      <c r="AA24" s="177"/>
      <c r="AB24" s="177"/>
      <c r="AC24" s="177"/>
      <c r="AD24" s="177"/>
      <c r="AE24" s="177"/>
      <c r="AF24" s="177"/>
      <c r="AG24" s="177"/>
      <c r="AH24" s="177"/>
      <c r="AI24" s="177"/>
      <c r="AJ24" s="177"/>
      <c r="AK24" s="177"/>
      <c r="AL24" s="177"/>
      <c r="AM24" s="177"/>
      <c r="AN24" s="177"/>
      <c r="AO24" s="177"/>
      <c r="AP24" s="177"/>
      <c r="AQ24" s="177"/>
      <c r="AR24" s="177"/>
      <c r="AS24" s="177"/>
      <c r="AT24" s="177"/>
      <c r="AU24" s="177"/>
      <c r="AW24" s="177"/>
      <c r="AY24" s="177"/>
      <c r="BL24" s="177"/>
      <c r="BM24" s="177"/>
      <c r="BN24" s="177"/>
      <c r="BO24" s="177"/>
      <c r="BP24" s="177"/>
      <c r="BQ24" s="177"/>
      <c r="BR24" s="177"/>
      <c r="BT24" s="177"/>
      <c r="BU24" s="177"/>
      <c r="BV24" s="177"/>
      <c r="BW24" s="177"/>
      <c r="BX24" s="177"/>
      <c r="BY24" s="177"/>
      <c r="BZ24" s="177"/>
      <c r="CA24" s="177"/>
      <c r="CB24" s="177"/>
      <c r="CD24" s="177"/>
      <c r="CE24" s="177"/>
      <c r="CF24" s="177"/>
      <c r="CG24" s="177"/>
      <c r="CH24" s="177"/>
      <c r="CI24" s="177"/>
      <c r="CJ24" s="177"/>
      <c r="CK24" s="177"/>
      <c r="CL24" s="177"/>
      <c r="CM24" s="177"/>
      <c r="CN24" s="177"/>
      <c r="CO24" s="177"/>
      <c r="CP24" s="177"/>
      <c r="CQ24" s="177"/>
      <c r="CR24" s="177"/>
      <c r="CT24" s="177"/>
      <c r="CU24" s="177"/>
      <c r="CV24" s="177"/>
      <c r="CW24" s="177"/>
    </row>
    <row r="25" spans="21:101" x14ac:dyDescent="0.2">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W25" s="177"/>
      <c r="AY25" s="177"/>
      <c r="BL25" s="177"/>
      <c r="BM25" s="177"/>
      <c r="BN25" s="177"/>
      <c r="BO25" s="177"/>
      <c r="BP25" s="177"/>
      <c r="BQ25" s="177"/>
      <c r="BR25" s="177"/>
      <c r="BT25" s="177"/>
      <c r="BU25" s="177"/>
      <c r="BV25" s="177"/>
      <c r="BW25" s="177"/>
      <c r="BX25" s="177"/>
      <c r="BY25" s="177"/>
      <c r="BZ25" s="177"/>
      <c r="CA25" s="177"/>
      <c r="CB25" s="177"/>
      <c r="CD25" s="177"/>
      <c r="CE25" s="177"/>
      <c r="CF25" s="177"/>
      <c r="CG25" s="177"/>
      <c r="CH25" s="177"/>
      <c r="CI25" s="177"/>
      <c r="CJ25" s="177"/>
      <c r="CK25" s="177"/>
      <c r="CL25" s="177"/>
      <c r="CM25" s="177"/>
      <c r="CN25" s="177"/>
      <c r="CO25" s="177"/>
      <c r="CP25" s="177"/>
      <c r="CQ25" s="177"/>
      <c r="CR25" s="177"/>
      <c r="CT25" s="177"/>
      <c r="CU25" s="177"/>
      <c r="CV25" s="177"/>
      <c r="CW25" s="177"/>
    </row>
    <row r="26" spans="21:101" x14ac:dyDescent="0.2">
      <c r="U26" s="177"/>
      <c r="V26" s="177"/>
      <c r="W26" s="177"/>
      <c r="X26" s="177"/>
      <c r="Y26" s="177"/>
      <c r="Z26" s="177"/>
      <c r="AA26" s="177"/>
      <c r="AB26" s="177"/>
      <c r="AC26" s="177"/>
      <c r="AD26" s="177"/>
      <c r="AE26" s="177"/>
      <c r="AF26" s="177"/>
      <c r="AG26" s="177"/>
      <c r="AH26" s="177"/>
      <c r="AI26" s="177"/>
      <c r="AJ26" s="177"/>
      <c r="AK26" s="177"/>
      <c r="AL26" s="177"/>
      <c r="AM26" s="177"/>
      <c r="AN26" s="177"/>
      <c r="AO26" s="177"/>
      <c r="AP26" s="177"/>
      <c r="AQ26" s="177"/>
      <c r="AR26" s="177"/>
      <c r="AS26" s="177"/>
      <c r="AT26" s="177"/>
      <c r="AU26" s="177"/>
      <c r="AW26" s="177"/>
      <c r="AY26" s="177"/>
      <c r="BL26" s="177"/>
      <c r="BM26" s="177"/>
      <c r="BN26" s="177"/>
      <c r="BO26" s="177"/>
      <c r="BP26" s="177"/>
      <c r="BQ26" s="177"/>
      <c r="BR26" s="177"/>
      <c r="BT26" s="177"/>
      <c r="BU26" s="177"/>
      <c r="BV26" s="177"/>
      <c r="BW26" s="177"/>
      <c r="BX26" s="177"/>
      <c r="BY26" s="177"/>
      <c r="BZ26" s="177"/>
      <c r="CA26" s="177"/>
      <c r="CB26" s="177"/>
      <c r="CD26" s="177"/>
      <c r="CE26" s="177"/>
      <c r="CF26" s="177"/>
      <c r="CG26" s="177"/>
      <c r="CH26" s="177"/>
      <c r="CI26" s="177"/>
      <c r="CJ26" s="177"/>
      <c r="CK26" s="177"/>
      <c r="CL26" s="177"/>
      <c r="CM26" s="177"/>
      <c r="CN26" s="177"/>
      <c r="CO26" s="177"/>
      <c r="CP26" s="177"/>
      <c r="CQ26" s="177"/>
      <c r="CR26" s="177"/>
      <c r="CT26" s="177"/>
      <c r="CU26" s="177"/>
      <c r="CV26" s="177"/>
      <c r="CW26" s="177"/>
    </row>
    <row r="27" spans="21:101" x14ac:dyDescent="0.2">
      <c r="U27" s="177"/>
      <c r="V27" s="177"/>
      <c r="W27" s="177"/>
      <c r="X27" s="177"/>
      <c r="Y27" s="177"/>
      <c r="Z27" s="177"/>
      <c r="AA27" s="177"/>
      <c r="AB27" s="177"/>
      <c r="AC27" s="177"/>
      <c r="AD27" s="177"/>
      <c r="AE27" s="177"/>
      <c r="AF27" s="177"/>
      <c r="AG27" s="177"/>
      <c r="AH27" s="177"/>
      <c r="AI27" s="177"/>
      <c r="AJ27" s="177"/>
      <c r="AK27" s="177"/>
      <c r="AL27" s="177"/>
      <c r="AM27" s="177"/>
      <c r="AN27" s="177"/>
      <c r="AO27" s="177"/>
      <c r="AP27" s="177"/>
      <c r="AQ27" s="177"/>
      <c r="AR27" s="177"/>
      <c r="AS27" s="177"/>
      <c r="AT27" s="177"/>
      <c r="AU27" s="177"/>
      <c r="AW27" s="177"/>
      <c r="AY27" s="177"/>
      <c r="BL27" s="177"/>
      <c r="BM27" s="177"/>
      <c r="BN27" s="177"/>
      <c r="BO27" s="177"/>
      <c r="BP27" s="177"/>
      <c r="BQ27" s="177"/>
      <c r="BR27" s="177"/>
      <c r="BT27" s="177"/>
      <c r="BU27" s="177"/>
      <c r="BV27" s="177"/>
      <c r="BW27" s="177"/>
      <c r="BX27" s="177"/>
      <c r="BY27" s="177"/>
      <c r="BZ27" s="177"/>
      <c r="CA27" s="177"/>
      <c r="CB27" s="177"/>
      <c r="CD27" s="177"/>
      <c r="CE27" s="177"/>
      <c r="CF27" s="177"/>
      <c r="CG27" s="177"/>
      <c r="CH27" s="177"/>
      <c r="CI27" s="177"/>
      <c r="CJ27" s="177"/>
      <c r="CK27" s="177"/>
      <c r="CL27" s="177"/>
      <c r="CM27" s="177"/>
      <c r="CN27" s="177"/>
      <c r="CO27" s="177"/>
      <c r="CP27" s="177"/>
      <c r="CQ27" s="177"/>
      <c r="CR27" s="177"/>
      <c r="CT27" s="177"/>
      <c r="CU27" s="177"/>
      <c r="CV27" s="177"/>
      <c r="CW27" s="177"/>
    </row>
    <row r="28" spans="21:101" x14ac:dyDescent="0.2">
      <c r="U28" s="177"/>
      <c r="V28" s="177"/>
      <c r="W28" s="177"/>
      <c r="X28" s="177"/>
      <c r="Y28" s="177"/>
      <c r="Z28" s="177"/>
      <c r="AA28" s="177"/>
      <c r="AB28" s="177"/>
      <c r="AC28" s="177"/>
      <c r="AD28" s="177"/>
      <c r="AE28" s="177"/>
      <c r="AF28" s="177"/>
      <c r="AG28" s="177"/>
      <c r="AH28" s="177"/>
      <c r="AI28" s="177"/>
      <c r="AJ28" s="177"/>
      <c r="AK28" s="177"/>
      <c r="AL28" s="177"/>
      <c r="AM28" s="177"/>
      <c r="AN28" s="177"/>
      <c r="AO28" s="177"/>
      <c r="AP28" s="177"/>
      <c r="AQ28" s="177"/>
      <c r="AR28" s="177"/>
      <c r="AS28" s="177"/>
      <c r="AT28" s="177"/>
      <c r="AU28" s="177"/>
      <c r="AW28" s="177"/>
      <c r="AY28" s="177"/>
      <c r="BL28" s="177"/>
      <c r="BM28" s="177"/>
      <c r="BN28" s="177"/>
      <c r="BO28" s="177"/>
      <c r="BP28" s="177"/>
      <c r="BQ28" s="177"/>
      <c r="BR28" s="177"/>
      <c r="BT28" s="177"/>
      <c r="BU28" s="177"/>
      <c r="BV28" s="177"/>
      <c r="BW28" s="177"/>
      <c r="BX28" s="177"/>
      <c r="BY28" s="177"/>
      <c r="BZ28" s="177"/>
      <c r="CA28" s="177"/>
      <c r="CB28" s="177"/>
      <c r="CD28" s="177"/>
      <c r="CE28" s="177"/>
      <c r="CF28" s="177"/>
      <c r="CG28" s="177"/>
      <c r="CH28" s="177"/>
      <c r="CI28" s="177"/>
      <c r="CJ28" s="177"/>
      <c r="CK28" s="177"/>
      <c r="CL28" s="177"/>
      <c r="CM28" s="177"/>
      <c r="CN28" s="177"/>
      <c r="CO28" s="177"/>
      <c r="CP28" s="177"/>
      <c r="CQ28" s="177"/>
      <c r="CR28" s="177"/>
      <c r="CT28" s="177"/>
      <c r="CU28" s="177"/>
      <c r="CV28" s="177"/>
      <c r="CW28" s="177"/>
    </row>
    <row r="29" spans="21:101" x14ac:dyDescent="0.2">
      <c r="U29" s="177"/>
      <c r="V29" s="177"/>
      <c r="W29" s="177"/>
      <c r="X29" s="177"/>
      <c r="Y29" s="177"/>
      <c r="Z29" s="177"/>
      <c r="AA29" s="177"/>
      <c r="AB29" s="177"/>
      <c r="AC29" s="177"/>
      <c r="AD29" s="177"/>
      <c r="AE29" s="177"/>
      <c r="AF29" s="177"/>
      <c r="AG29" s="177"/>
      <c r="AH29" s="177"/>
      <c r="AI29" s="177"/>
      <c r="AJ29" s="177"/>
      <c r="AK29" s="177"/>
      <c r="AL29" s="177"/>
      <c r="AM29" s="177"/>
      <c r="AN29" s="177"/>
      <c r="AO29" s="177"/>
      <c r="AP29" s="177"/>
      <c r="AQ29" s="177"/>
      <c r="AR29" s="177"/>
      <c r="AS29" s="177"/>
      <c r="AT29" s="177"/>
      <c r="AU29" s="177"/>
      <c r="AW29" s="177"/>
      <c r="AY29" s="177"/>
      <c r="BL29" s="177"/>
      <c r="BM29" s="177"/>
      <c r="BN29" s="177"/>
      <c r="BO29" s="177"/>
      <c r="BP29" s="177"/>
      <c r="BQ29" s="177"/>
      <c r="BR29" s="177"/>
      <c r="BT29" s="177"/>
      <c r="BU29" s="177"/>
      <c r="BV29" s="177"/>
      <c r="BW29" s="177"/>
      <c r="BX29" s="177"/>
      <c r="BY29" s="177"/>
      <c r="BZ29" s="177"/>
      <c r="CA29" s="177"/>
      <c r="CB29" s="177"/>
      <c r="CD29" s="177"/>
      <c r="CE29" s="177"/>
      <c r="CF29" s="177"/>
      <c r="CG29" s="177"/>
      <c r="CH29" s="177"/>
      <c r="CI29" s="177"/>
      <c r="CJ29" s="177"/>
      <c r="CK29" s="177"/>
      <c r="CL29" s="177"/>
      <c r="CM29" s="177"/>
      <c r="CN29" s="177"/>
      <c r="CO29" s="177"/>
      <c r="CP29" s="177"/>
      <c r="CQ29" s="177"/>
      <c r="CR29" s="177"/>
      <c r="CT29" s="177"/>
      <c r="CU29" s="177"/>
      <c r="CV29" s="177"/>
      <c r="CW29" s="177"/>
    </row>
    <row r="30" spans="21:101" x14ac:dyDescent="0.2">
      <c r="U30" s="177"/>
      <c r="V30" s="177"/>
      <c r="W30" s="177"/>
      <c r="X30" s="177"/>
      <c r="Y30" s="177"/>
      <c r="Z30" s="177"/>
      <c r="AA30" s="177"/>
      <c r="AB30" s="177"/>
      <c r="AC30" s="177"/>
      <c r="AD30" s="177"/>
      <c r="AE30" s="177"/>
      <c r="AF30" s="177"/>
      <c r="AG30" s="177"/>
      <c r="AH30" s="177"/>
      <c r="AI30" s="177"/>
      <c r="AJ30" s="177"/>
      <c r="AK30" s="177"/>
      <c r="AL30" s="177"/>
      <c r="AM30" s="177"/>
      <c r="AN30" s="177"/>
      <c r="AO30" s="177"/>
      <c r="AP30" s="177"/>
      <c r="AQ30" s="177"/>
      <c r="AR30" s="177"/>
      <c r="AS30" s="177"/>
      <c r="AT30" s="177"/>
      <c r="AU30" s="177"/>
      <c r="AW30" s="177"/>
      <c r="AY30" s="177"/>
      <c r="BL30" s="177"/>
      <c r="BM30" s="177"/>
      <c r="BN30" s="177"/>
      <c r="BO30" s="177"/>
      <c r="BP30" s="177"/>
      <c r="BQ30" s="177"/>
      <c r="BR30" s="177"/>
      <c r="BT30" s="177"/>
      <c r="BU30" s="177"/>
      <c r="BV30" s="177"/>
      <c r="BW30" s="177"/>
      <c r="BX30" s="177"/>
      <c r="BY30" s="177"/>
      <c r="BZ30" s="177"/>
      <c r="CA30" s="177"/>
      <c r="CB30" s="177"/>
      <c r="CD30" s="177"/>
      <c r="CE30" s="177"/>
      <c r="CF30" s="177"/>
      <c r="CG30" s="177"/>
      <c r="CH30" s="177"/>
      <c r="CI30" s="177"/>
      <c r="CJ30" s="177"/>
      <c r="CK30" s="177"/>
      <c r="CL30" s="177"/>
      <c r="CM30" s="177"/>
      <c r="CN30" s="177"/>
      <c r="CO30" s="177"/>
      <c r="CP30" s="177"/>
      <c r="CQ30" s="177"/>
      <c r="CR30" s="177"/>
      <c r="CT30" s="177"/>
      <c r="CU30" s="177"/>
      <c r="CV30" s="177"/>
      <c r="CW30" s="177"/>
    </row>
    <row r="31" spans="21:101" x14ac:dyDescent="0.2">
      <c r="U31" s="177"/>
      <c r="V31" s="177"/>
      <c r="W31" s="177"/>
      <c r="X31" s="177"/>
      <c r="Y31" s="177"/>
      <c r="Z31" s="177"/>
      <c r="AA31" s="177"/>
      <c r="AB31" s="177"/>
      <c r="AC31" s="177"/>
      <c r="AD31" s="177"/>
      <c r="AE31" s="177"/>
      <c r="AF31" s="177"/>
      <c r="AG31" s="177"/>
      <c r="AH31" s="177"/>
      <c r="AI31" s="177"/>
      <c r="AJ31" s="177"/>
      <c r="AK31" s="177"/>
      <c r="AL31" s="177"/>
      <c r="AM31" s="177"/>
      <c r="AN31" s="177"/>
      <c r="AO31" s="177"/>
      <c r="AP31" s="177"/>
      <c r="AQ31" s="177"/>
      <c r="AR31" s="177"/>
      <c r="AS31" s="177"/>
      <c r="AT31" s="177"/>
      <c r="AU31" s="177"/>
      <c r="AW31" s="177"/>
      <c r="AY31" s="177"/>
      <c r="BL31" s="177"/>
      <c r="BM31" s="177"/>
      <c r="BN31" s="177"/>
      <c r="BO31" s="177"/>
      <c r="BP31" s="177"/>
      <c r="BQ31" s="177"/>
      <c r="BR31" s="177"/>
      <c r="BT31" s="177"/>
      <c r="BU31" s="177"/>
      <c r="BV31" s="177"/>
      <c r="BW31" s="177"/>
      <c r="BX31" s="177"/>
      <c r="BY31" s="177"/>
      <c r="BZ31" s="177"/>
      <c r="CA31" s="177"/>
      <c r="CB31" s="177"/>
      <c r="CD31" s="177"/>
      <c r="CE31" s="177"/>
      <c r="CF31" s="177"/>
      <c r="CG31" s="177"/>
      <c r="CH31" s="177"/>
      <c r="CI31" s="177"/>
      <c r="CJ31" s="177"/>
      <c r="CK31" s="177"/>
      <c r="CL31" s="177"/>
      <c r="CM31" s="177"/>
      <c r="CN31" s="177"/>
      <c r="CO31" s="177"/>
      <c r="CP31" s="177"/>
      <c r="CQ31" s="177"/>
      <c r="CR31" s="177"/>
      <c r="CT31" s="177"/>
      <c r="CU31" s="177"/>
      <c r="CV31" s="177"/>
      <c r="CW31" s="177"/>
    </row>
    <row r="32" spans="21:101" x14ac:dyDescent="0.2">
      <c r="U32" s="177"/>
      <c r="V32" s="177"/>
      <c r="W32" s="177"/>
      <c r="X32" s="177"/>
      <c r="Y32" s="177"/>
      <c r="Z32" s="177"/>
      <c r="AA32" s="177"/>
      <c r="AB32" s="177"/>
      <c r="AC32" s="177"/>
      <c r="AD32" s="177"/>
      <c r="AE32" s="177"/>
      <c r="AF32" s="177"/>
      <c r="AG32" s="177"/>
      <c r="AH32" s="177"/>
      <c r="AI32" s="177"/>
      <c r="AJ32" s="177"/>
      <c r="AK32" s="177"/>
      <c r="AL32" s="177"/>
      <c r="AM32" s="177"/>
      <c r="AN32" s="177"/>
      <c r="AO32" s="177"/>
      <c r="AP32" s="177"/>
      <c r="AQ32" s="177"/>
      <c r="AR32" s="177"/>
      <c r="AS32" s="177"/>
      <c r="AT32" s="177"/>
      <c r="AU32" s="177"/>
      <c r="AW32" s="177"/>
      <c r="AY32" s="177"/>
      <c r="BL32" s="177"/>
      <c r="BM32" s="177"/>
      <c r="BN32" s="177"/>
      <c r="BO32" s="177"/>
      <c r="BP32" s="177"/>
      <c r="BQ32" s="177"/>
      <c r="BR32" s="177"/>
      <c r="BT32" s="177"/>
      <c r="BU32" s="177"/>
      <c r="BV32" s="177"/>
      <c r="BW32" s="177"/>
      <c r="BX32" s="177"/>
      <c r="BY32" s="177"/>
      <c r="BZ32" s="177"/>
      <c r="CA32" s="177"/>
      <c r="CB32" s="177"/>
      <c r="CD32" s="177"/>
      <c r="CE32" s="177"/>
      <c r="CF32" s="177"/>
      <c r="CG32" s="177"/>
      <c r="CH32" s="177"/>
      <c r="CI32" s="177"/>
      <c r="CJ32" s="177"/>
      <c r="CK32" s="177"/>
      <c r="CL32" s="177"/>
      <c r="CM32" s="177"/>
      <c r="CN32" s="177"/>
      <c r="CO32" s="177"/>
      <c r="CP32" s="177"/>
      <c r="CQ32" s="177"/>
      <c r="CR32" s="177"/>
      <c r="CT32" s="177"/>
      <c r="CU32" s="177"/>
      <c r="CV32" s="177"/>
      <c r="CW32" s="177"/>
    </row>
    <row r="33" spans="51:51" x14ac:dyDescent="0.2">
      <c r="AY33" s="177"/>
    </row>
    <row r="34" spans="51:51" x14ac:dyDescent="0.2">
      <c r="AY34" s="177"/>
    </row>
    <row r="35" spans="51:51" x14ac:dyDescent="0.2">
      <c r="AY35" s="177"/>
    </row>
  </sheetData>
  <sheetProtection algorithmName="SHA-512" hashValue="+hoQ7lJAKI67xwg/qN1LMrQPjwQtfqx5oxRvFmBfbipamqad+0VRGVAATrGrOhA6T3mwZurNrvTFIy98Q2R56A==" saltValue="/oubybDp2IM1CSQYhDECjA==" spinCount="100000" sheet="1" objects="1" scenarios="1" selectLockedCells="1" selectUnlockedCells="1"/>
  <pageMargins left="0.7" right="0.7" top="0.75" bottom="0.75" header="0.3" footer="0.3"/>
  <pageSetup scale="10"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pageSetUpPr fitToPage="1"/>
  </sheetPr>
  <dimension ref="A1:BU364"/>
  <sheetViews>
    <sheetView showGridLines="0" topLeftCell="G1" zoomScaleNormal="100" workbookViewId="0">
      <pane ySplit="6" topLeftCell="A133" activePane="bottomLeft" state="frozen"/>
      <selection activeCell="A5" sqref="A5"/>
      <selection pane="bottomLeft" activeCell="W233" sqref="W233"/>
    </sheetView>
  </sheetViews>
  <sheetFormatPr baseColWidth="10" defaultColWidth="8.83203125" defaultRowHeight="15" x14ac:dyDescent="0.2"/>
  <cols>
    <col min="1" max="1" width="3.33203125" style="39" hidden="1" customWidth="1"/>
    <col min="2" max="2" width="9.6640625" style="39" hidden="1" customWidth="1"/>
    <col min="3" max="6" width="4.5" style="39" hidden="1" customWidth="1"/>
    <col min="7" max="7" width="3.1640625" style="255" customWidth="1"/>
    <col min="8" max="8" width="3.1640625" style="39" bestFit="1" customWidth="1"/>
    <col min="9" max="9" width="10.5" style="199" customWidth="1"/>
    <col min="10" max="11" width="3.83203125" style="199" customWidth="1"/>
    <col min="12" max="12" width="71.6640625" style="11" customWidth="1"/>
    <col min="13" max="13" width="13.5" style="11" customWidth="1"/>
    <col min="14" max="15" width="7.6640625" style="11" hidden="1" customWidth="1"/>
    <col min="16" max="21" width="8.83203125" style="112" hidden="1" customWidth="1"/>
    <col min="22" max="22" width="3" style="112" hidden="1" customWidth="1"/>
    <col min="23" max="23" width="21.5" style="11" customWidth="1"/>
    <col min="24" max="24" width="69" style="153" customWidth="1"/>
    <col min="25" max="25" width="34.83203125" style="153" hidden="1" customWidth="1"/>
    <col min="26" max="26" width="34.83203125" style="107" hidden="1" customWidth="1"/>
    <col min="27" max="28" width="9.1640625" hidden="1" customWidth="1"/>
    <col min="29" max="37" width="9.1640625" style="11" hidden="1" customWidth="1"/>
    <col min="38" max="38" width="19" style="11" hidden="1" customWidth="1"/>
    <col min="39" max="39" width="3.5" style="11" hidden="1" customWidth="1"/>
    <col min="40" max="40" width="16.1640625" style="11" hidden="1" customWidth="1"/>
    <col min="41" max="41" width="3.5" style="11" hidden="1" customWidth="1"/>
    <col min="42" max="42" width="16.33203125" style="11" hidden="1" customWidth="1"/>
    <col min="43" max="43" width="3.5" style="11" hidden="1" customWidth="1"/>
    <col min="44" max="44" width="14" style="11" hidden="1" customWidth="1"/>
    <col min="45" max="45" width="4.5" style="11" hidden="1" customWidth="1"/>
    <col min="46" max="46" width="9.1640625" style="11" hidden="1" customWidth="1"/>
    <col min="47" max="61" width="9.1640625" hidden="1" customWidth="1"/>
  </cols>
  <sheetData>
    <row r="1" spans="1:61" ht="15" customHeight="1" x14ac:dyDescent="0.2">
      <c r="A1" s="375" t="s">
        <v>2538</v>
      </c>
      <c r="B1" s="375"/>
      <c r="C1" s="375"/>
      <c r="D1" s="375"/>
      <c r="E1" s="375"/>
      <c r="F1" s="375"/>
      <c r="G1" s="375"/>
      <c r="H1" s="375"/>
      <c r="I1" s="278"/>
      <c r="J1" s="278"/>
      <c r="K1" s="278"/>
      <c r="L1" s="242" t="s">
        <v>2539</v>
      </c>
      <c r="M1" s="349"/>
      <c r="N1" s="350"/>
      <c r="O1" s="351"/>
      <c r="P1" s="177"/>
      <c r="Q1" s="177"/>
      <c r="R1" s="177"/>
      <c r="S1" s="177"/>
      <c r="T1" s="177"/>
      <c r="U1" s="177"/>
      <c r="V1" s="177"/>
      <c r="W1" s="368" t="s">
        <v>36</v>
      </c>
      <c r="X1" s="369"/>
      <c r="Y1" s="178"/>
      <c r="Z1" s="110"/>
      <c r="AA1" s="177"/>
      <c r="AB1" s="177"/>
      <c r="AC1" s="177"/>
      <c r="AD1" s="177"/>
      <c r="AE1" s="177"/>
      <c r="AF1" s="177"/>
      <c r="AG1" s="177"/>
      <c r="AH1" s="177"/>
      <c r="AI1" s="177"/>
      <c r="AJ1" s="177"/>
      <c r="AK1" s="177"/>
      <c r="AL1" s="177"/>
      <c r="AM1" s="177" t="s">
        <v>2540</v>
      </c>
      <c r="AN1" s="177"/>
      <c r="AO1" s="177"/>
      <c r="AP1" s="177"/>
      <c r="AQ1" s="177"/>
      <c r="AR1" s="177"/>
      <c r="AS1" s="177"/>
      <c r="AT1" s="177"/>
      <c r="AU1" s="177"/>
      <c r="AV1" s="177"/>
      <c r="AW1" s="177"/>
      <c r="AX1" s="177"/>
      <c r="AY1" s="177"/>
      <c r="AZ1" s="177"/>
      <c r="BA1" s="177"/>
      <c r="BB1" s="177"/>
      <c r="BC1" s="177"/>
      <c r="BD1" s="177"/>
      <c r="BE1" s="177"/>
      <c r="BF1" s="177"/>
      <c r="BG1" s="177"/>
      <c r="BH1" s="177"/>
      <c r="BI1" s="177"/>
    </row>
    <row r="2" spans="1:61" x14ac:dyDescent="0.2">
      <c r="A2" s="375"/>
      <c r="B2" s="375"/>
      <c r="C2" s="375"/>
      <c r="D2" s="375"/>
      <c r="E2" s="375"/>
      <c r="F2" s="375"/>
      <c r="G2" s="375"/>
      <c r="H2" s="375"/>
      <c r="I2" s="278"/>
      <c r="J2" s="278"/>
      <c r="K2" s="278"/>
      <c r="L2" s="242" t="s">
        <v>2541</v>
      </c>
      <c r="M2" s="352"/>
      <c r="N2" s="353"/>
      <c r="O2" s="354"/>
      <c r="P2" s="177"/>
      <c r="Q2" s="177"/>
      <c r="R2" s="177"/>
      <c r="S2" s="177"/>
      <c r="T2" s="177"/>
      <c r="U2" s="177"/>
      <c r="V2" s="177"/>
      <c r="W2" s="370"/>
      <c r="X2" s="371"/>
      <c r="Y2" s="178"/>
      <c r="Z2" s="110"/>
      <c r="AA2" s="177"/>
      <c r="AB2" s="177"/>
      <c r="AC2" s="177"/>
      <c r="AD2" s="177"/>
      <c r="AE2" s="177"/>
      <c r="AF2" s="271" t="s">
        <v>2542</v>
      </c>
      <c r="AG2" s="177" t="b">
        <f ca="1">OR(AD:AD)</f>
        <v>1</v>
      </c>
      <c r="AH2" s="177"/>
      <c r="AI2" s="177"/>
      <c r="AJ2" s="177"/>
      <c r="AK2" s="177"/>
      <c r="AL2" s="177"/>
      <c r="AM2" s="177" t="e">
        <f>#REF!</f>
        <v>#REF!</v>
      </c>
      <c r="AN2" s="177"/>
      <c r="AO2" s="177"/>
      <c r="AP2" s="177"/>
      <c r="AQ2" s="177"/>
      <c r="AR2" s="177"/>
      <c r="AS2" s="177"/>
      <c r="AT2" s="177"/>
      <c r="AU2" s="177"/>
      <c r="AV2" s="177"/>
      <c r="AW2" s="177"/>
      <c r="AX2" s="177"/>
      <c r="AY2" s="177"/>
      <c r="AZ2" s="177"/>
      <c r="BA2" s="177"/>
      <c r="BB2" s="177"/>
      <c r="BC2" s="177"/>
      <c r="BD2" s="177"/>
      <c r="BE2" s="177"/>
      <c r="BF2" s="177"/>
      <c r="BG2" s="177"/>
      <c r="BH2" s="177"/>
      <c r="BI2" s="177"/>
    </row>
    <row r="3" spans="1:61" s="13" customFormat="1" ht="15" customHeight="1" x14ac:dyDescent="0.2">
      <c r="A3" s="375"/>
      <c r="B3" s="375"/>
      <c r="C3" s="375"/>
      <c r="D3" s="375"/>
      <c r="E3" s="375"/>
      <c r="F3" s="375"/>
      <c r="G3" s="375"/>
      <c r="H3" s="375"/>
      <c r="I3" s="278"/>
      <c r="J3" s="278"/>
      <c r="K3" s="278"/>
      <c r="L3" s="242" t="s">
        <v>2543</v>
      </c>
      <c r="M3" s="352"/>
      <c r="N3" s="353"/>
      <c r="O3" s="354"/>
      <c r="P3" s="177"/>
      <c r="Q3" s="177"/>
      <c r="R3" s="177"/>
      <c r="S3" s="177"/>
      <c r="T3" s="177"/>
      <c r="U3" s="177"/>
      <c r="V3" s="177"/>
      <c r="W3" s="28" t="s">
        <v>2544</v>
      </c>
      <c r="X3" s="179" t="str">
        <f>IF(dstBatch,"See Signature Pages.",IF(dstCity="","",dstHomeAddress&amp;", "&amp;dstCity&amp;", "&amp;dstState&amp;"  "&amp;dstZIP))</f>
        <v>4444 Oak St., Phoenix, Arizona  99999</v>
      </c>
      <c r="Y3" s="179"/>
      <c r="Z3" s="111"/>
      <c r="AA3" s="177"/>
      <c r="AB3" s="177"/>
      <c r="AC3" s="177"/>
      <c r="AD3" s="177"/>
      <c r="AE3" s="177"/>
      <c r="AF3" s="271" t="s">
        <v>2545</v>
      </c>
      <c r="AG3" s="177" t="b">
        <f ca="1">OR(ReportType="",IF(ReportType="Rough",OR(AF:AF),OR(AE:AE)))</f>
        <v>1</v>
      </c>
      <c r="AH3" s="177"/>
      <c r="AI3" s="177"/>
      <c r="AJ3" s="177"/>
      <c r="AK3" s="177"/>
      <c r="AL3" s="177"/>
      <c r="AM3" s="177"/>
      <c r="AN3" s="177"/>
      <c r="AO3" s="177"/>
      <c r="AP3" s="177"/>
      <c r="AQ3" s="177"/>
      <c r="AR3" s="177"/>
      <c r="AS3" s="177"/>
      <c r="AT3" s="177"/>
      <c r="AU3" s="177"/>
      <c r="AV3" s="177"/>
      <c r="AW3" s="177"/>
      <c r="AX3" s="177"/>
      <c r="AY3" s="177"/>
      <c r="AZ3" s="177"/>
      <c r="BA3" s="177"/>
      <c r="BB3" s="177"/>
      <c r="BC3" s="177"/>
      <c r="BD3" s="177"/>
      <c r="BE3" s="177"/>
      <c r="BF3" s="177"/>
      <c r="BG3" s="177"/>
      <c r="BH3" s="177"/>
      <c r="BI3" s="177"/>
    </row>
    <row r="4" spans="1:61" s="13" customFormat="1" ht="15" customHeight="1" x14ac:dyDescent="0.2">
      <c r="A4" s="272"/>
      <c r="B4" s="39"/>
      <c r="C4" s="244"/>
      <c r="D4" s="244"/>
      <c r="E4" s="244"/>
      <c r="F4" s="39"/>
      <c r="G4" s="373" t="s">
        <v>2546</v>
      </c>
      <c r="H4" s="374" t="s">
        <v>2547</v>
      </c>
      <c r="I4" s="365" t="s">
        <v>2548</v>
      </c>
      <c r="J4" s="366"/>
      <c r="K4" s="366"/>
      <c r="L4" s="14"/>
      <c r="M4" s="355"/>
      <c r="N4" s="356"/>
      <c r="O4" s="357"/>
      <c r="P4" s="177"/>
      <c r="Q4" s="177"/>
      <c r="R4" s="177"/>
      <c r="S4" s="177"/>
      <c r="T4" s="177"/>
      <c r="U4" s="177"/>
      <c r="V4" s="177"/>
      <c r="W4" s="27" t="s">
        <v>54</v>
      </c>
      <c r="X4" s="179" t="str">
        <f>IF(dstBatch,"See Signature Pages.",IF(dstLot="","",dstLot))</f>
        <v/>
      </c>
      <c r="Y4" s="179"/>
      <c r="Z4" s="111"/>
      <c r="AA4" s="177"/>
      <c r="AB4" s="177"/>
      <c r="AC4" s="177"/>
      <c r="AD4" s="177"/>
      <c r="AE4" s="177"/>
      <c r="AF4" s="271"/>
      <c r="AG4" s="177"/>
      <c r="AH4" s="271"/>
      <c r="AI4" s="177"/>
      <c r="AJ4" s="177"/>
      <c r="AK4" s="177"/>
      <c r="AL4" s="177"/>
      <c r="AM4" s="177"/>
      <c r="AN4" s="177"/>
      <c r="AO4" s="177"/>
      <c r="AP4" s="177"/>
      <c r="AQ4" s="177"/>
      <c r="AR4" s="177"/>
      <c r="AS4" s="177"/>
      <c r="AT4" s="177"/>
      <c r="AU4" s="177"/>
      <c r="AV4" s="177"/>
      <c r="AW4" s="177"/>
      <c r="AX4" s="177"/>
      <c r="AY4" s="177"/>
      <c r="AZ4" s="177"/>
      <c r="BA4" s="177"/>
      <c r="BB4" s="177"/>
      <c r="BC4" s="177"/>
      <c r="BD4" s="177"/>
      <c r="BE4" s="177"/>
      <c r="BF4" s="177"/>
      <c r="BG4" s="177"/>
      <c r="BH4" s="177"/>
      <c r="BI4" s="177"/>
    </row>
    <row r="5" spans="1:61" ht="15" customHeight="1" x14ac:dyDescent="0.2">
      <c r="A5" s="272" t="s">
        <v>2549</v>
      </c>
      <c r="C5" s="244"/>
      <c r="D5" s="244"/>
      <c r="E5" s="244"/>
      <c r="G5" s="373"/>
      <c r="H5" s="374"/>
      <c r="I5" s="361" t="s">
        <v>2550</v>
      </c>
      <c r="J5" s="361"/>
      <c r="K5" s="362"/>
      <c r="L5" s="363" t="s">
        <v>2551</v>
      </c>
      <c r="M5" s="363"/>
      <c r="N5" s="360" t="s">
        <v>2552</v>
      </c>
      <c r="O5" s="360" t="s">
        <v>2553</v>
      </c>
      <c r="P5" s="177" t="s">
        <v>2554</v>
      </c>
      <c r="Q5" s="177" t="s">
        <v>2555</v>
      </c>
      <c r="R5" s="177" t="s">
        <v>2556</v>
      </c>
      <c r="S5" s="177" t="s">
        <v>2557</v>
      </c>
      <c r="T5" s="177" t="s">
        <v>2558</v>
      </c>
      <c r="U5" s="177" t="s">
        <v>2559</v>
      </c>
      <c r="V5" s="177"/>
      <c r="W5" s="363" t="s">
        <v>2560</v>
      </c>
      <c r="X5" s="367" t="s">
        <v>2561</v>
      </c>
      <c r="Y5" s="358" t="s">
        <v>2562</v>
      </c>
      <c r="Z5" s="347" t="s">
        <v>2563</v>
      </c>
      <c r="AA5" s="177"/>
      <c r="AB5" s="177"/>
      <c r="AC5" s="266" t="s">
        <v>2564</v>
      </c>
      <c r="AD5" s="266" t="s">
        <v>2558</v>
      </c>
      <c r="AE5" s="266" t="s">
        <v>2565</v>
      </c>
      <c r="AF5" s="271" t="s">
        <v>2566</v>
      </c>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7"/>
      <c r="BE5" s="177"/>
      <c r="BF5" s="177"/>
      <c r="BG5" s="177"/>
      <c r="BH5" s="177"/>
      <c r="BI5" s="177"/>
    </row>
    <row r="6" spans="1:61" s="11" customFormat="1" x14ac:dyDescent="0.2">
      <c r="A6" s="39"/>
      <c r="B6" s="272"/>
      <c r="C6" s="272"/>
      <c r="D6" s="272"/>
      <c r="E6" s="272"/>
      <c r="F6" s="39"/>
      <c r="G6" s="39"/>
      <c r="H6" s="39"/>
      <c r="I6" s="361"/>
      <c r="J6" s="361"/>
      <c r="K6" s="362"/>
      <c r="L6" s="364"/>
      <c r="M6" s="364"/>
      <c r="N6" s="360"/>
      <c r="O6" s="360"/>
      <c r="P6" s="177"/>
      <c r="Q6" s="177"/>
      <c r="R6" s="177"/>
      <c r="S6" s="177"/>
      <c r="T6" s="177"/>
      <c r="U6" s="177"/>
      <c r="V6" s="177"/>
      <c r="W6" s="364"/>
      <c r="X6" s="363"/>
      <c r="Y6" s="359"/>
      <c r="Z6" s="348"/>
      <c r="AA6" s="177"/>
      <c r="AB6" s="177"/>
      <c r="AC6" s="266"/>
      <c r="AD6" s="266"/>
      <c r="AE6" s="266"/>
      <c r="AF6" s="177"/>
      <c r="AG6" s="177"/>
      <c r="AH6" s="177"/>
      <c r="AI6" s="177"/>
      <c r="AJ6" s="177"/>
      <c r="AK6" s="177"/>
      <c r="AL6" s="177"/>
      <c r="AM6" s="177"/>
      <c r="AN6" s="177"/>
      <c r="AO6" s="177"/>
      <c r="AP6" s="177"/>
      <c r="AQ6" s="177"/>
      <c r="AR6" s="177"/>
      <c r="AS6" s="177"/>
      <c r="AT6" s="177"/>
      <c r="AU6" s="177"/>
      <c r="AV6" s="177"/>
      <c r="AW6" s="177"/>
      <c r="AX6" s="177"/>
      <c r="AY6" s="177"/>
      <c r="AZ6" s="177"/>
      <c r="BA6" s="177"/>
      <c r="BB6" s="177"/>
      <c r="BC6" s="177"/>
      <c r="BD6" s="177"/>
      <c r="BE6" s="177"/>
      <c r="BF6" s="177"/>
      <c r="BG6" s="177"/>
      <c r="BH6" s="177"/>
      <c r="BI6" s="177"/>
    </row>
    <row r="7" spans="1:61" s="74" customFormat="1" ht="18.75" customHeight="1" x14ac:dyDescent="0.25">
      <c r="A7" s="245"/>
      <c r="B7" s="245"/>
      <c r="C7" s="245"/>
      <c r="D7" s="245"/>
      <c r="E7" s="245"/>
      <c r="F7" s="245"/>
      <c r="G7" s="39" t="s">
        <v>2567</v>
      </c>
      <c r="H7" s="246" t="s">
        <v>2568</v>
      </c>
      <c r="I7" s="330" t="s">
        <v>2180</v>
      </c>
      <c r="J7" s="330"/>
      <c r="K7" s="330"/>
      <c r="L7" s="330"/>
      <c r="M7" s="116"/>
      <c r="N7" s="106" t="s">
        <v>38</v>
      </c>
      <c r="O7" s="106" t="s">
        <v>38</v>
      </c>
      <c r="P7" s="106" t="s">
        <v>38</v>
      </c>
      <c r="Q7" s="106" t="s">
        <v>38</v>
      </c>
      <c r="R7" s="106" t="s">
        <v>38</v>
      </c>
      <c r="S7" s="106" t="s">
        <v>38</v>
      </c>
      <c r="T7" s="106" t="s">
        <v>38</v>
      </c>
      <c r="U7" s="106" t="s">
        <v>38</v>
      </c>
      <c r="V7" s="106" t="s">
        <v>38</v>
      </c>
      <c r="W7" s="116"/>
      <c r="X7" s="116"/>
      <c r="Y7" s="177"/>
      <c r="Z7" s="177"/>
      <c r="AA7" s="177"/>
      <c r="AB7" s="266" t="s">
        <v>38</v>
      </c>
      <c r="AC7" s="266" t="s">
        <v>38</v>
      </c>
      <c r="AD7" s="266" t="s">
        <v>38</v>
      </c>
      <c r="AE7" s="266" t="s">
        <v>38</v>
      </c>
      <c r="AF7" s="266" t="s">
        <v>38</v>
      </c>
      <c r="AG7" s="266" t="s">
        <v>38</v>
      </c>
      <c r="AH7" s="266" t="s">
        <v>38</v>
      </c>
      <c r="AI7" s="266" t="s">
        <v>38</v>
      </c>
      <c r="AJ7" s="266" t="s">
        <v>38</v>
      </c>
      <c r="AK7" s="266" t="s">
        <v>38</v>
      </c>
      <c r="AL7" s="266" t="s">
        <v>38</v>
      </c>
      <c r="AM7" s="266" t="s">
        <v>38</v>
      </c>
      <c r="AN7" s="266" t="s">
        <v>38</v>
      </c>
      <c r="AO7" s="266" t="s">
        <v>38</v>
      </c>
      <c r="AP7" s="266" t="s">
        <v>38</v>
      </c>
      <c r="AQ7" s="266" t="s">
        <v>38</v>
      </c>
      <c r="AR7" s="266" t="s">
        <v>38</v>
      </c>
      <c r="AS7" s="266" t="s">
        <v>38</v>
      </c>
      <c r="AT7" s="266" t="s">
        <v>38</v>
      </c>
      <c r="AU7" s="266" t="s">
        <v>38</v>
      </c>
      <c r="AV7" s="266" t="s">
        <v>38</v>
      </c>
      <c r="AW7" s="266" t="s">
        <v>38</v>
      </c>
      <c r="AX7" s="266" t="s">
        <v>38</v>
      </c>
      <c r="AY7" s="266" t="s">
        <v>38</v>
      </c>
      <c r="AZ7" s="266" t="s">
        <v>38</v>
      </c>
      <c r="BA7" s="266" t="s">
        <v>38</v>
      </c>
      <c r="BB7" s="266" t="s">
        <v>38</v>
      </c>
      <c r="BC7" s="266" t="s">
        <v>38</v>
      </c>
      <c r="BD7" s="266" t="s">
        <v>38</v>
      </c>
      <c r="BE7" s="266" t="s">
        <v>38</v>
      </c>
      <c r="BF7" s="266" t="s">
        <v>38</v>
      </c>
      <c r="BG7" s="266" t="s">
        <v>38</v>
      </c>
      <c r="BH7" s="266" t="s">
        <v>38</v>
      </c>
      <c r="BI7" s="266" t="s">
        <v>38</v>
      </c>
    </row>
    <row r="8" spans="1:61" ht="15" customHeight="1" x14ac:dyDescent="0.2">
      <c r="A8" s="246">
        <v>12</v>
      </c>
      <c r="B8" s="247">
        <v>1201.0999999999999</v>
      </c>
      <c r="C8" s="248"/>
      <c r="D8" s="248"/>
      <c r="E8" s="249"/>
      <c r="F8" s="249"/>
      <c r="G8" s="39" t="s">
        <v>2567</v>
      </c>
      <c r="H8" s="246" t="s">
        <v>2568</v>
      </c>
      <c r="I8" s="89" t="s">
        <v>2182</v>
      </c>
      <c r="J8" s="77"/>
      <c r="K8" s="77"/>
      <c r="L8" s="327" t="s">
        <v>2183</v>
      </c>
      <c r="M8" s="17"/>
      <c r="N8" s="17"/>
      <c r="O8" s="17"/>
      <c r="P8" s="17" t="b">
        <v>1</v>
      </c>
      <c r="Q8" s="17" t="b">
        <v>0</v>
      </c>
      <c r="R8" s="17" t="b">
        <v>1</v>
      </c>
      <c r="S8" s="17" t="b">
        <v>1</v>
      </c>
      <c r="T8" s="17" t="b">
        <v>0</v>
      </c>
      <c r="U8" s="17" t="str">
        <f>SUBSTITUTE(SUBSTITUTE(SUBSTITUTE("dd"&amp;$B8&amp;$C8&amp;$D8&amp;$E8&amp;$F8,".","_"),"(","_"),")","")</f>
        <v>dd1201_1</v>
      </c>
      <c r="V8" s="17"/>
      <c r="W8" s="202"/>
      <c r="X8" s="342"/>
      <c r="Y8" s="177"/>
      <c r="Z8" s="177"/>
      <c r="AA8" s="177"/>
      <c r="AB8" s="177"/>
      <c r="AC8" s="177" t="b">
        <f ca="1">OR(AD8:AE8)</f>
        <v>1</v>
      </c>
      <c r="AD8" s="177" t="b">
        <f>T8</f>
        <v>0</v>
      </c>
      <c r="AE8" s="177" t="b">
        <f ca="1">OR(AND(R8,NOT(LEN(W8)&gt;0)),AND(R9,LEN(X8)=0))</f>
        <v>1</v>
      </c>
      <c r="AF8" s="177" t="b">
        <f ca="1">AND(AE8,NOT(Q8))</f>
        <v>1</v>
      </c>
      <c r="AG8" s="177"/>
      <c r="AH8" s="177"/>
      <c r="AI8" s="177"/>
      <c r="AJ8" s="177"/>
      <c r="AK8" s="177"/>
      <c r="AL8" s="177"/>
      <c r="AM8" s="9"/>
      <c r="AN8" s="177"/>
      <c r="AO8" s="9"/>
      <c r="AP8" s="19" t="str">
        <f>SUBSTITUTE(SUBSTITUTE(SUBSTITUTE("vch"&amp;$B8&amp;$C8&amp;$D8&amp;$E8&amp;$F8,".","_"),"(","_"),")","")</f>
        <v>vch1201_1</v>
      </c>
      <c r="AQ8" s="19" t="str">
        <f>IF(ISBLANK(W8),"",W8)</f>
        <v/>
      </c>
      <c r="AR8" s="177" t="str">
        <f>SUBSTITUTE(SUBSTITUTE(SUBSTITUTE("vnt"&amp;$B8&amp;$C8&amp;$D8&amp;$E8&amp;$F8,".","_"),"(","_"),")","")</f>
        <v>vnt1201_1</v>
      </c>
      <c r="AS8" s="19" t="str">
        <f>IF(ISBLANK(X8),"",X8)</f>
        <v/>
      </c>
      <c r="AT8" s="177"/>
      <c r="AU8" s="177"/>
      <c r="AV8" s="177"/>
      <c r="AW8" s="177"/>
      <c r="AX8" s="177"/>
      <c r="AY8" s="177"/>
      <c r="AZ8" s="177"/>
      <c r="BA8" s="177"/>
      <c r="BB8" s="177"/>
      <c r="BC8" s="177"/>
      <c r="BD8" s="177"/>
      <c r="BE8" s="177"/>
      <c r="BF8" s="177"/>
      <c r="BG8" s="177"/>
      <c r="BH8" s="177"/>
      <c r="BI8" s="177"/>
    </row>
    <row r="9" spans="1:61" ht="15" customHeight="1" x14ac:dyDescent="0.2">
      <c r="A9" s="246">
        <v>12</v>
      </c>
      <c r="B9" s="247">
        <v>1201.0999999999999</v>
      </c>
      <c r="C9" s="248"/>
      <c r="D9" s="248"/>
      <c r="E9" s="249"/>
      <c r="F9" s="249"/>
      <c r="G9" s="39" t="s">
        <v>2567</v>
      </c>
      <c r="H9" s="246" t="s">
        <v>2568</v>
      </c>
      <c r="I9" s="77"/>
      <c r="J9" s="77"/>
      <c r="K9" s="77"/>
      <c r="L9" s="327"/>
      <c r="M9" s="17"/>
      <c r="N9" s="17"/>
      <c r="O9" s="17"/>
      <c r="P9" s="17"/>
      <c r="Q9" s="203" t="s">
        <v>2569</v>
      </c>
      <c r="R9" s="204" t="b">
        <f ca="1">IFERROR(MATCH(W8,INDIRECT(U8),0)=2,FALSE)</f>
        <v>0</v>
      </c>
      <c r="S9" s="17"/>
      <c r="T9" s="17"/>
      <c r="U9" s="17"/>
      <c r="V9" s="17"/>
      <c r="W9" s="17"/>
      <c r="X9" s="344"/>
      <c r="Y9" s="177"/>
      <c r="Z9" s="177"/>
      <c r="AA9" s="177"/>
      <c r="AB9" s="177"/>
      <c r="AC9" s="177"/>
      <c r="AD9" s="177"/>
      <c r="AE9" s="177"/>
      <c r="AF9" s="177"/>
      <c r="AG9" s="177"/>
      <c r="AH9" s="177"/>
      <c r="AI9" s="177"/>
      <c r="AJ9" s="177"/>
      <c r="AK9" s="177"/>
      <c r="AL9" s="177"/>
      <c r="AM9" s="177"/>
      <c r="AN9" s="177"/>
      <c r="AO9" s="177"/>
      <c r="AP9" s="177"/>
      <c r="AQ9" s="177"/>
      <c r="AR9" s="177"/>
      <c r="AS9" s="177"/>
      <c r="AT9" s="177"/>
      <c r="AU9" s="177"/>
      <c r="AV9" s="177"/>
      <c r="AW9" s="177"/>
      <c r="AX9" s="271" t="str">
        <f>Overview!A12</f>
        <v>Builder Name:</v>
      </c>
      <c r="AY9" s="177" t="str">
        <f>IF(LEN(Overview!G12)=0,0,Overview!G12)</f>
        <v>AAA Green Builders</v>
      </c>
      <c r="AZ9" s="177"/>
      <c r="BA9" s="177"/>
      <c r="BB9" s="177"/>
      <c r="BC9" s="177"/>
      <c r="BD9" s="177"/>
      <c r="BE9" s="177"/>
      <c r="BF9" s="177"/>
      <c r="BG9" s="177"/>
      <c r="BH9" s="177"/>
      <c r="BI9" s="177"/>
    </row>
    <row r="10" spans="1:61" s="177" customFormat="1" ht="15" customHeight="1" thickBot="1" x14ac:dyDescent="0.25">
      <c r="A10" s="246"/>
      <c r="B10" s="247"/>
      <c r="C10" s="248"/>
      <c r="D10" s="248"/>
      <c r="E10" s="249"/>
      <c r="F10" s="249"/>
      <c r="G10" s="39" t="s">
        <v>2567</v>
      </c>
      <c r="H10" s="246" t="s">
        <v>2568</v>
      </c>
      <c r="I10" s="78"/>
      <c r="J10" s="78"/>
      <c r="K10" s="78"/>
      <c r="L10" s="33" t="s">
        <v>2185</v>
      </c>
      <c r="M10" s="205"/>
      <c r="N10" s="205"/>
      <c r="O10" s="205"/>
      <c r="P10" s="205"/>
      <c r="Q10" s="205"/>
      <c r="R10" s="205"/>
      <c r="S10" s="205"/>
      <c r="T10" s="205"/>
      <c r="U10" s="205"/>
      <c r="V10" s="205"/>
      <c r="W10" s="205"/>
      <c r="X10" s="345"/>
      <c r="AX10" s="271"/>
    </row>
    <row r="11" spans="1:61" ht="15" customHeight="1" thickTop="1" x14ac:dyDescent="0.2">
      <c r="A11" s="246">
        <v>12</v>
      </c>
      <c r="B11" s="247">
        <v>1201.2</v>
      </c>
      <c r="C11" s="248"/>
      <c r="D11" s="248"/>
      <c r="E11" s="249"/>
      <c r="F11" s="249"/>
      <c r="G11" s="39" t="s">
        <v>2567</v>
      </c>
      <c r="H11" s="246" t="s">
        <v>2570</v>
      </c>
      <c r="I11" s="206" t="s">
        <v>2186</v>
      </c>
      <c r="J11" s="82"/>
      <c r="K11" s="82"/>
      <c r="L11" s="328" t="s">
        <v>2187</v>
      </c>
      <c r="M11" s="207"/>
      <c r="N11" s="207"/>
      <c r="O11" s="207"/>
      <c r="P11" s="207" t="b">
        <v>0</v>
      </c>
      <c r="Q11" s="207" t="b">
        <v>1</v>
      </c>
      <c r="R11" s="207" t="b">
        <v>1</v>
      </c>
      <c r="S11" s="207" t="b">
        <v>1</v>
      </c>
      <c r="T11" s="207" t="b">
        <v>0</v>
      </c>
      <c r="U11" s="207"/>
      <c r="V11" s="207"/>
      <c r="W11" s="208"/>
      <c r="X11" s="346"/>
      <c r="Y11" s="177"/>
      <c r="Z11" s="177"/>
      <c r="AA11" s="177"/>
      <c r="AB11" s="177"/>
      <c r="AC11" s="177" t="b">
        <f>OR(AD11:AE11)</f>
        <v>1</v>
      </c>
      <c r="AD11" s="177" t="b">
        <f>T11</f>
        <v>0</v>
      </c>
      <c r="AE11" s="177" t="b">
        <f>AND(R11,NOT(W11))</f>
        <v>1</v>
      </c>
      <c r="AF11" s="177" t="b">
        <f>AND(AE11,NOT(Q11))</f>
        <v>0</v>
      </c>
      <c r="AG11" s="177"/>
      <c r="AH11" s="177"/>
      <c r="AI11" s="177"/>
      <c r="AJ11" s="177"/>
      <c r="AK11" s="177"/>
      <c r="AL11" s="177"/>
      <c r="AM11" s="177"/>
      <c r="AN11" s="177"/>
      <c r="AO11" s="177"/>
      <c r="AP11" s="19" t="str">
        <f>SUBSTITUTE(SUBSTITUTE(SUBSTITUTE("vch"&amp;$B11&amp;$C11&amp;$D11&amp;$E11&amp;$F11,".","_"),"(","_"),")","")</f>
        <v>vch1201_2</v>
      </c>
      <c r="AQ11" s="19" t="str">
        <f>IF(ISBLANK(W11),"",W11)</f>
        <v/>
      </c>
      <c r="AR11" s="177" t="str">
        <f>SUBSTITUTE(SUBSTITUTE(SUBSTITUTE("vnt"&amp;$B11&amp;$C11&amp;$D11&amp;$E11&amp;$F11,".","_"),"(","_"),")","")</f>
        <v>vnt1201_2</v>
      </c>
      <c r="AS11" s="19" t="str">
        <f>IF(ISBLANK(X11),"",X11)</f>
        <v/>
      </c>
      <c r="AT11" s="177"/>
      <c r="AU11" s="177"/>
      <c r="AV11" s="177"/>
      <c r="AW11" s="177"/>
      <c r="AX11" s="271" t="str">
        <f>Overview!A13</f>
        <v>Physical Address of Home:</v>
      </c>
      <c r="AY11" s="177" t="str">
        <f>IF(LEN(Overview!G13)=0,0,Overview!G13)</f>
        <v>4444 Oak St.</v>
      </c>
      <c r="AZ11" s="177"/>
      <c r="BA11" s="177"/>
      <c r="BB11" s="177"/>
      <c r="BC11" s="177"/>
      <c r="BD11" s="177"/>
      <c r="BE11" s="177"/>
      <c r="BF11" s="177"/>
      <c r="BG11" s="177"/>
      <c r="BH11" s="177"/>
      <c r="BI11" s="177"/>
    </row>
    <row r="12" spans="1:61" ht="15" customHeight="1" x14ac:dyDescent="0.2">
      <c r="A12" s="246">
        <v>12</v>
      </c>
      <c r="B12" s="247">
        <v>1201.2</v>
      </c>
      <c r="C12" s="248"/>
      <c r="D12" s="248"/>
      <c r="E12" s="249"/>
      <c r="F12" s="249"/>
      <c r="G12" s="39" t="s">
        <v>2567</v>
      </c>
      <c r="H12" s="246" t="s">
        <v>2570</v>
      </c>
      <c r="I12" s="77"/>
      <c r="J12" s="77"/>
      <c r="K12" s="77"/>
      <c r="L12" s="327"/>
      <c r="M12" s="17"/>
      <c r="N12" s="17"/>
      <c r="O12" s="17"/>
      <c r="P12" s="17"/>
      <c r="Q12" s="17"/>
      <c r="R12" s="17"/>
      <c r="S12" s="17"/>
      <c r="T12" s="17"/>
      <c r="U12" s="17"/>
      <c r="V12" s="17"/>
      <c r="W12" s="17"/>
      <c r="X12" s="344"/>
      <c r="Y12" s="177"/>
      <c r="Z12" s="177"/>
      <c r="AA12" s="177"/>
      <c r="AB12" s="177"/>
      <c r="AC12" s="177"/>
      <c r="AD12" s="177"/>
      <c r="AE12" s="177"/>
      <c r="AF12" s="177"/>
      <c r="AG12" s="177"/>
      <c r="AH12" s="177"/>
      <c r="AI12" s="177"/>
      <c r="AJ12" s="177"/>
      <c r="AK12" s="177"/>
      <c r="AL12" s="177"/>
      <c r="AM12" s="177"/>
      <c r="AN12" s="177"/>
      <c r="AO12" s="177"/>
      <c r="AP12" s="177"/>
      <c r="AQ12" s="177"/>
      <c r="AR12" s="177"/>
      <c r="AS12" s="177"/>
      <c r="AT12" s="177"/>
      <c r="AU12" s="177"/>
      <c r="AV12" s="177"/>
      <c r="AW12" s="177"/>
      <c r="AX12" s="271" t="str">
        <f>Overview!A14</f>
        <v>Community/Lot #:</v>
      </c>
      <c r="AY12" s="177">
        <f>IF(LEN(Overview!G14)=0,0,Overview!G14)</f>
        <v>0</v>
      </c>
      <c r="AZ12" s="177"/>
      <c r="BA12" s="177"/>
      <c r="BB12" s="177"/>
      <c r="BC12" s="177"/>
      <c r="BD12" s="177"/>
      <c r="BE12" s="177"/>
      <c r="BF12" s="177"/>
      <c r="BG12" s="177"/>
      <c r="BH12" s="177"/>
      <c r="BI12" s="177"/>
    </row>
    <row r="13" spans="1:61" ht="15" customHeight="1" x14ac:dyDescent="0.2">
      <c r="A13" s="246">
        <v>12</v>
      </c>
      <c r="B13" s="247">
        <v>1201.2</v>
      </c>
      <c r="C13" s="248"/>
      <c r="D13" s="248"/>
      <c r="E13" s="249"/>
      <c r="F13" s="249"/>
      <c r="G13" s="39" t="s">
        <v>2567</v>
      </c>
      <c r="H13" s="246" t="s">
        <v>2570</v>
      </c>
      <c r="I13" s="77"/>
      <c r="J13" s="77"/>
      <c r="K13" s="77"/>
      <c r="L13" s="327"/>
      <c r="M13" s="17"/>
      <c r="N13" s="17"/>
      <c r="O13" s="17"/>
      <c r="P13" s="17"/>
      <c r="Q13" s="17"/>
      <c r="R13" s="17"/>
      <c r="S13" s="17"/>
      <c r="T13" s="17"/>
      <c r="U13" s="17"/>
      <c r="V13" s="17"/>
      <c r="W13" s="17"/>
      <c r="X13" s="344"/>
      <c r="Y13" s="177"/>
      <c r="Z13" s="177"/>
      <c r="AA13" s="177"/>
      <c r="AB13" s="177"/>
      <c r="AC13" s="177"/>
      <c r="AD13" s="177"/>
      <c r="AE13" s="177"/>
      <c r="AF13" s="177"/>
      <c r="AG13" s="177"/>
      <c r="AH13" s="177"/>
      <c r="AI13" s="177"/>
      <c r="AJ13" s="177"/>
      <c r="AK13" s="177"/>
      <c r="AL13" s="177"/>
      <c r="AM13" s="177"/>
      <c r="AN13" s="177"/>
      <c r="AO13" s="177"/>
      <c r="AP13" s="177"/>
      <c r="AQ13" s="177"/>
      <c r="AR13" s="177"/>
      <c r="AS13" s="177"/>
      <c r="AT13" s="177"/>
      <c r="AU13" s="177"/>
      <c r="AV13" s="177"/>
      <c r="AW13" s="177"/>
      <c r="AX13" s="271" t="str">
        <f>Overview!A15</f>
        <v>City:</v>
      </c>
      <c r="AY13" s="177" t="str">
        <f>IF(LEN(Overview!G15)=0,0,Overview!G15)</f>
        <v>Phoenix</v>
      </c>
      <c r="AZ13" s="177"/>
      <c r="BA13" s="177"/>
      <c r="BB13" s="177"/>
      <c r="BC13" s="177"/>
      <c r="BD13" s="177"/>
      <c r="BE13" s="177"/>
      <c r="BF13" s="177"/>
      <c r="BG13" s="177"/>
      <c r="BH13" s="177"/>
      <c r="BI13" s="177"/>
    </row>
    <row r="14" spans="1:61" ht="15" customHeight="1" x14ac:dyDescent="0.2">
      <c r="A14" s="246">
        <v>12</v>
      </c>
      <c r="B14" s="247">
        <v>1201.2</v>
      </c>
      <c r="C14" s="248"/>
      <c r="D14" s="248"/>
      <c r="E14" s="249"/>
      <c r="F14" s="249"/>
      <c r="G14" s="39" t="s">
        <v>2567</v>
      </c>
      <c r="H14" s="246" t="s">
        <v>2570</v>
      </c>
      <c r="I14" s="77"/>
      <c r="J14" s="77"/>
      <c r="K14" s="77"/>
      <c r="L14" s="327"/>
      <c r="M14" s="17"/>
      <c r="N14" s="17"/>
      <c r="O14" s="17"/>
      <c r="P14" s="17"/>
      <c r="Q14" s="17"/>
      <c r="R14" s="17"/>
      <c r="S14" s="17"/>
      <c r="T14" s="17"/>
      <c r="U14" s="17"/>
      <c r="V14" s="17"/>
      <c r="W14" s="17"/>
      <c r="X14" s="344"/>
      <c r="Y14" s="177"/>
      <c r="Z14" s="177"/>
      <c r="AA14" s="177"/>
      <c r="AB14" s="177"/>
      <c r="AC14" s="177"/>
      <c r="AD14" s="177"/>
      <c r="AE14" s="177"/>
      <c r="AF14" s="177"/>
      <c r="AG14" s="177"/>
      <c r="AH14" s="177"/>
      <c r="AI14" s="177"/>
      <c r="AJ14" s="177"/>
      <c r="AK14" s="177"/>
      <c r="AL14" s="177"/>
      <c r="AM14" s="177"/>
      <c r="AN14" s="177"/>
      <c r="AO14" s="177"/>
      <c r="AP14" s="177"/>
      <c r="AQ14" s="177"/>
      <c r="AR14" s="177"/>
      <c r="AS14" s="177"/>
      <c r="AT14" s="177"/>
      <c r="AU14" s="177"/>
      <c r="AV14" s="177"/>
      <c r="AW14" s="177"/>
      <c r="AX14" s="271" t="str">
        <f>Overview!A16</f>
        <v>State:</v>
      </c>
      <c r="AY14" s="177" t="str">
        <f>IF(LEN(Overview!G16)=0,0,Overview!G16)</f>
        <v>Arizona</v>
      </c>
      <c r="AZ14" s="177"/>
      <c r="BA14" s="177"/>
      <c r="BB14" s="177"/>
      <c r="BC14" s="177" t="str">
        <f>Overview!K16</f>
        <v>State</v>
      </c>
      <c r="BD14" s="177" t="str">
        <f>Overview!L16</f>
        <v>County</v>
      </c>
      <c r="BE14" s="177" t="str">
        <f>Overview!M16</f>
        <v>Radon</v>
      </c>
      <c r="BF14" s="177" t="str">
        <f>Overview!N16</f>
        <v>Climate</v>
      </c>
      <c r="BG14" s="177" t="str">
        <f>Overview!O16</f>
        <v>Moist</v>
      </c>
      <c r="BH14" s="177" t="str">
        <f>Overview!P16</f>
        <v>WarmHumid</v>
      </c>
      <c r="BI14" s="177" t="str">
        <f>Overview!Q16</f>
        <v>Tropical</v>
      </c>
    </row>
    <row r="15" spans="1:61" ht="15" customHeight="1" thickBot="1" x14ac:dyDescent="0.25">
      <c r="A15" s="246">
        <v>12</v>
      </c>
      <c r="B15" s="247">
        <v>1201.2</v>
      </c>
      <c r="C15" s="248"/>
      <c r="D15" s="248"/>
      <c r="E15" s="249"/>
      <c r="F15" s="249"/>
      <c r="G15" s="39" t="s">
        <v>2567</v>
      </c>
      <c r="H15" s="246" t="s">
        <v>2570</v>
      </c>
      <c r="I15" s="78"/>
      <c r="J15" s="78"/>
      <c r="K15" s="78"/>
      <c r="L15" s="329"/>
      <c r="M15" s="205"/>
      <c r="N15" s="205"/>
      <c r="O15" s="205"/>
      <c r="P15" s="205"/>
      <c r="Q15" s="205"/>
      <c r="R15" s="205"/>
      <c r="S15" s="205"/>
      <c r="T15" s="205"/>
      <c r="U15" s="205"/>
      <c r="V15" s="205"/>
      <c r="W15" s="205"/>
      <c r="X15" s="345"/>
      <c r="Y15" s="177"/>
      <c r="Z15" s="177"/>
      <c r="AA15" s="177"/>
      <c r="AB15" s="177"/>
      <c r="AC15" s="177"/>
      <c r="AD15" s="177"/>
      <c r="AE15" s="177"/>
      <c r="AF15" s="177"/>
      <c r="AG15" s="177"/>
      <c r="AH15" s="177"/>
      <c r="AI15" s="177"/>
      <c r="AJ15" s="177"/>
      <c r="AK15" s="177"/>
      <c r="AL15" s="177"/>
      <c r="AM15" s="177"/>
      <c r="AN15" s="177"/>
      <c r="AO15" s="177"/>
      <c r="AP15" s="177"/>
      <c r="AQ15" s="177"/>
      <c r="AR15" s="177"/>
      <c r="AS15" s="177"/>
      <c r="AT15" s="177"/>
      <c r="AU15" s="177"/>
      <c r="AV15" s="177"/>
      <c r="AW15" s="177"/>
      <c r="AX15" s="271" t="str">
        <f>Overview!A17</f>
        <v>County:</v>
      </c>
      <c r="AY15" s="177" t="str">
        <f>IF(LEN(Overview!G17)=0,0,Overview!G17)</f>
        <v xml:space="preserve">Apache  </v>
      </c>
      <c r="AZ15" s="177"/>
      <c r="BA15" s="177"/>
      <c r="BB15" s="177"/>
      <c r="BC15" s="177" t="str">
        <f>Overview!K17</f>
        <v>Arizona</v>
      </c>
      <c r="BD15" s="177" t="str">
        <f>Overview!L17</f>
        <v xml:space="preserve">Apache  </v>
      </c>
      <c r="BE15" s="177">
        <f>Overview!M17</f>
        <v>2</v>
      </c>
      <c r="BF15" s="177">
        <f>Overview!N17</f>
        <v>5</v>
      </c>
      <c r="BG15" s="177" t="str">
        <f>Overview!O17</f>
        <v>Dry</v>
      </c>
      <c r="BH15" s="177" t="str">
        <f>Overview!P17</f>
        <v xml:space="preserve"> </v>
      </c>
      <c r="BI15" s="177" t="str">
        <f>Overview!Q17</f>
        <v xml:space="preserve"> </v>
      </c>
    </row>
    <row r="16" spans="1:61" ht="15" customHeight="1" thickTop="1" x14ac:dyDescent="0.2">
      <c r="A16" s="246">
        <v>12</v>
      </c>
      <c r="B16" s="247">
        <v>1201.3</v>
      </c>
      <c r="C16" s="248"/>
      <c r="D16" s="248"/>
      <c r="E16" s="249"/>
      <c r="F16" s="249"/>
      <c r="G16" s="39" t="s">
        <v>2567</v>
      </c>
      <c r="H16" s="246" t="s">
        <v>2570</v>
      </c>
      <c r="I16" s="206" t="s">
        <v>2189</v>
      </c>
      <c r="J16" s="82"/>
      <c r="K16" s="82"/>
      <c r="L16" s="328" t="s">
        <v>2190</v>
      </c>
      <c r="M16" s="207"/>
      <c r="N16" s="207"/>
      <c r="O16" s="207"/>
      <c r="P16" s="207" t="b">
        <v>0</v>
      </c>
      <c r="Q16" s="207" t="b">
        <v>1</v>
      </c>
      <c r="R16" s="207" t="b">
        <v>1</v>
      </c>
      <c r="S16" s="207" t="b">
        <v>1</v>
      </c>
      <c r="T16" s="207" t="b">
        <v>0</v>
      </c>
      <c r="U16" s="207"/>
      <c r="V16" s="207"/>
      <c r="W16" s="208"/>
      <c r="X16" s="346"/>
      <c r="Y16" s="177"/>
      <c r="Z16" s="177"/>
      <c r="AA16" s="177"/>
      <c r="AB16" s="177"/>
      <c r="AC16" s="177" t="b">
        <f>OR(AD16:AE16)</f>
        <v>1</v>
      </c>
      <c r="AD16" s="177" t="b">
        <f>T16</f>
        <v>0</v>
      </c>
      <c r="AE16" s="177" t="b">
        <f>AND(R16,NOT(W16))</f>
        <v>1</v>
      </c>
      <c r="AF16" s="177" t="b">
        <f>AND(AE16,NOT(Q16))</f>
        <v>0</v>
      </c>
      <c r="AG16" s="177"/>
      <c r="AH16" s="177"/>
      <c r="AI16" s="177"/>
      <c r="AJ16" s="177"/>
      <c r="AK16" s="177"/>
      <c r="AL16" s="177"/>
      <c r="AM16" s="177"/>
      <c r="AN16" s="177"/>
      <c r="AO16" s="177"/>
      <c r="AP16" s="19" t="str">
        <f>SUBSTITUTE(SUBSTITUTE(SUBSTITUTE("vch"&amp;$B16&amp;$C16&amp;$D16&amp;$E16&amp;$F16,".","_"),"(","_"),")","")</f>
        <v>vch1201_3</v>
      </c>
      <c r="AQ16" s="19" t="str">
        <f>IF(ISBLANK(W16),"",W16)</f>
        <v/>
      </c>
      <c r="AR16" s="177" t="str">
        <f>SUBSTITUTE(SUBSTITUTE(SUBSTITUTE("vnt"&amp;$B16&amp;$C16&amp;$D16&amp;$E16&amp;$F16,".","_"),"(","_"),")","")</f>
        <v>vnt1201_3</v>
      </c>
      <c r="AS16" s="19" t="str">
        <f>IF(ISBLANK(X16),"",X16)</f>
        <v/>
      </c>
      <c r="AT16" s="177"/>
      <c r="AU16" s="177"/>
      <c r="AV16" s="177"/>
      <c r="AW16" s="177"/>
      <c r="AX16" s="271" t="str">
        <f>Overview!A18</f>
        <v>Zip:</v>
      </c>
      <c r="AY16" s="177" t="str">
        <f>IF(LEN(Overview!G18)=0,0,Overview!G18)</f>
        <v>99999</v>
      </c>
      <c r="AZ16" s="177"/>
      <c r="BA16" s="177"/>
      <c r="BB16" s="177"/>
      <c r="BC16" s="177"/>
      <c r="BD16" s="177"/>
      <c r="BE16" s="177"/>
      <c r="BF16" s="177"/>
      <c r="BG16" s="177"/>
      <c r="BH16" s="177"/>
      <c r="BI16" s="177"/>
    </row>
    <row r="17" spans="1:52" ht="15" customHeight="1" x14ac:dyDescent="0.2">
      <c r="A17" s="246">
        <v>12</v>
      </c>
      <c r="B17" s="247">
        <v>1201.3</v>
      </c>
      <c r="C17" s="248"/>
      <c r="D17" s="248"/>
      <c r="E17" s="249"/>
      <c r="F17" s="249"/>
      <c r="G17" s="39" t="s">
        <v>2567</v>
      </c>
      <c r="H17" s="246" t="s">
        <v>2570</v>
      </c>
      <c r="I17" s="77"/>
      <c r="J17" s="77"/>
      <c r="K17" s="77"/>
      <c r="L17" s="327"/>
      <c r="M17" s="17"/>
      <c r="N17" s="17"/>
      <c r="O17" s="17"/>
      <c r="P17" s="17"/>
      <c r="Q17" s="17"/>
      <c r="R17" s="17"/>
      <c r="S17" s="17"/>
      <c r="T17" s="17"/>
      <c r="U17" s="17"/>
      <c r="V17" s="17"/>
      <c r="W17" s="17"/>
      <c r="X17" s="344"/>
      <c r="Y17" s="177"/>
      <c r="Z17" s="177"/>
      <c r="AA17" s="177"/>
      <c r="AB17" s="177"/>
      <c r="AC17" s="177"/>
      <c r="AD17" s="177"/>
      <c r="AE17" s="177"/>
      <c r="AF17" s="177"/>
      <c r="AG17" s="177"/>
      <c r="AH17" s="177"/>
      <c r="AI17" s="177"/>
      <c r="AJ17" s="177"/>
      <c r="AK17" s="177"/>
      <c r="AL17" s="177"/>
      <c r="AM17" s="177"/>
      <c r="AN17" s="177"/>
      <c r="AO17" s="177"/>
      <c r="AP17" s="177"/>
      <c r="AQ17" s="177"/>
      <c r="AR17" s="177"/>
      <c r="AS17" s="177"/>
      <c r="AT17" s="177"/>
      <c r="AU17" s="177"/>
      <c r="AV17" s="177"/>
      <c r="AW17" s="177"/>
      <c r="AX17" s="271"/>
      <c r="AY17" s="177"/>
      <c r="AZ17" s="177"/>
    </row>
    <row r="18" spans="1:52" ht="15" customHeight="1" x14ac:dyDescent="0.2">
      <c r="A18" s="246">
        <v>12</v>
      </c>
      <c r="B18" s="247">
        <v>1201.3</v>
      </c>
      <c r="C18" s="248"/>
      <c r="D18" s="248"/>
      <c r="E18" s="249"/>
      <c r="F18" s="249"/>
      <c r="G18" s="39" t="s">
        <v>2567</v>
      </c>
      <c r="H18" s="246" t="s">
        <v>2570</v>
      </c>
      <c r="I18" s="77"/>
      <c r="J18" s="77"/>
      <c r="K18" s="77"/>
      <c r="L18" s="327"/>
      <c r="M18" s="17"/>
      <c r="N18" s="17"/>
      <c r="O18" s="17"/>
      <c r="P18" s="17"/>
      <c r="Q18" s="17"/>
      <c r="R18" s="17"/>
      <c r="S18" s="17"/>
      <c r="T18" s="17"/>
      <c r="U18" s="17"/>
      <c r="V18" s="17"/>
      <c r="W18" s="17"/>
      <c r="X18" s="344"/>
      <c r="Y18" s="177"/>
      <c r="Z18" s="177"/>
      <c r="AA18" s="177"/>
      <c r="AB18" s="177"/>
      <c r="AC18" s="177"/>
      <c r="AD18" s="177"/>
      <c r="AE18" s="177"/>
      <c r="AF18" s="177"/>
      <c r="AG18" s="177"/>
      <c r="AH18" s="177"/>
      <c r="AI18" s="177"/>
      <c r="AJ18" s="177"/>
      <c r="AK18" s="177"/>
      <c r="AL18" s="177"/>
      <c r="AM18" s="177"/>
      <c r="AN18" s="177"/>
      <c r="AO18" s="177"/>
      <c r="AP18" s="177"/>
      <c r="AQ18" s="177"/>
      <c r="AR18" s="177"/>
      <c r="AS18" s="177"/>
      <c r="AT18" s="177"/>
      <c r="AU18" s="177"/>
      <c r="AV18" s="177"/>
      <c r="AW18" s="177"/>
      <c r="AX18" s="271" t="str">
        <f>Overview!A25</f>
        <v>Foundation Type:</v>
      </c>
      <c r="AY18" s="177">
        <f>IF(LEN(Overview!G25)=0,0,Overview!G25)</f>
        <v>0</v>
      </c>
      <c r="AZ18" s="1">
        <f>IFERROR(MATCH(AY18,ddFoundation,0),0)</f>
        <v>0</v>
      </c>
    </row>
    <row r="19" spans="1:52" ht="15" customHeight="1" x14ac:dyDescent="0.2">
      <c r="A19" s="246">
        <v>12</v>
      </c>
      <c r="B19" s="247">
        <v>1201.3</v>
      </c>
      <c r="C19" s="248"/>
      <c r="D19" s="248"/>
      <c r="E19" s="249"/>
      <c r="F19" s="249"/>
      <c r="G19" s="39" t="s">
        <v>2567</v>
      </c>
      <c r="H19" s="246" t="s">
        <v>2570</v>
      </c>
      <c r="I19" s="77"/>
      <c r="J19" s="77"/>
      <c r="K19" s="77"/>
      <c r="L19" s="327"/>
      <c r="M19" s="17"/>
      <c r="N19" s="17"/>
      <c r="O19" s="17"/>
      <c r="P19" s="17"/>
      <c r="Q19" s="17"/>
      <c r="R19" s="17"/>
      <c r="S19" s="17"/>
      <c r="T19" s="17"/>
      <c r="U19" s="17"/>
      <c r="V19" s="17"/>
      <c r="W19" s="17"/>
      <c r="X19" s="344"/>
      <c r="Y19" s="177"/>
      <c r="Z19" s="177"/>
      <c r="AA19" s="177"/>
      <c r="AB19" s="177"/>
      <c r="AC19" s="177"/>
      <c r="AD19" s="177"/>
      <c r="AE19" s="177"/>
      <c r="AF19" s="177"/>
      <c r="AG19" s="177"/>
      <c r="AH19" s="177"/>
      <c r="AI19" s="177"/>
      <c r="AJ19" s="177"/>
      <c r="AK19" s="177"/>
      <c r="AL19" s="177"/>
      <c r="AM19" s="177"/>
      <c r="AN19" s="177"/>
      <c r="AO19" s="177"/>
      <c r="AP19" s="177"/>
      <c r="AQ19" s="177"/>
      <c r="AR19" s="177"/>
      <c r="AS19" s="177"/>
      <c r="AT19" s="177"/>
      <c r="AU19" s="177"/>
      <c r="AV19" s="177"/>
      <c r="AW19" s="177"/>
      <c r="AX19" s="271"/>
      <c r="AY19" s="177"/>
      <c r="AZ19" s="177"/>
    </row>
    <row r="20" spans="1:52" ht="15" customHeight="1" x14ac:dyDescent="0.2">
      <c r="A20" s="246">
        <v>12</v>
      </c>
      <c r="B20" s="247">
        <v>1201.3</v>
      </c>
      <c r="C20" s="248"/>
      <c r="D20" s="248"/>
      <c r="E20" s="249"/>
      <c r="F20" s="249"/>
      <c r="G20" s="39" t="s">
        <v>2567</v>
      </c>
      <c r="H20" s="246" t="s">
        <v>2570</v>
      </c>
      <c r="I20" s="77"/>
      <c r="J20" s="77"/>
      <c r="K20" s="77"/>
      <c r="L20" s="327"/>
      <c r="M20" s="17"/>
      <c r="N20" s="17"/>
      <c r="O20" s="17"/>
      <c r="P20" s="17"/>
      <c r="Q20" s="17"/>
      <c r="R20" s="17"/>
      <c r="S20" s="17"/>
      <c r="T20" s="17"/>
      <c r="U20" s="17"/>
      <c r="V20" s="17"/>
      <c r="W20" s="17"/>
      <c r="X20" s="344"/>
      <c r="Y20" s="177"/>
      <c r="Z20" s="177"/>
      <c r="AA20" s="177"/>
      <c r="AB20" s="177"/>
      <c r="AC20" s="177"/>
      <c r="AD20" s="177"/>
      <c r="AE20" s="177"/>
      <c r="AF20" s="177"/>
      <c r="AG20" s="177"/>
      <c r="AH20" s="177"/>
      <c r="AI20" s="177"/>
      <c r="AJ20" s="177"/>
      <c r="AK20" s="177"/>
      <c r="AL20" s="177"/>
      <c r="AM20" s="177"/>
      <c r="AN20" s="177"/>
      <c r="AO20" s="177"/>
      <c r="AP20" s="177"/>
      <c r="AQ20" s="177"/>
      <c r="AR20" s="177"/>
      <c r="AS20" s="177"/>
      <c r="AT20" s="177"/>
      <c r="AU20" s="177"/>
      <c r="AV20" s="177"/>
      <c r="AW20" s="177"/>
      <c r="AX20" s="271" t="str">
        <f>Overview!A27</f>
        <v>Type of Heating System (main system):</v>
      </c>
      <c r="AY20" s="177">
        <f>IF(LEN(Overview!G27)=0,0,Overview!G27)</f>
        <v>0</v>
      </c>
      <c r="AZ20" s="177"/>
    </row>
    <row r="21" spans="1:52" s="177" customFormat="1" ht="15" customHeight="1" x14ac:dyDescent="0.2">
      <c r="A21" s="246">
        <v>12</v>
      </c>
      <c r="B21" s="247">
        <v>1201.3</v>
      </c>
      <c r="C21" s="248"/>
      <c r="D21" s="248"/>
      <c r="E21" s="249"/>
      <c r="F21" s="249"/>
      <c r="G21" s="39" t="s">
        <v>2567</v>
      </c>
      <c r="H21" s="246" t="s">
        <v>2570</v>
      </c>
      <c r="I21" s="77"/>
      <c r="J21" s="77"/>
      <c r="K21" s="77"/>
      <c r="L21" s="327"/>
      <c r="M21" s="17"/>
      <c r="N21" s="17"/>
      <c r="O21" s="17"/>
      <c r="P21" s="17"/>
      <c r="Q21" s="17"/>
      <c r="R21" s="17"/>
      <c r="S21" s="17"/>
      <c r="T21" s="17"/>
      <c r="U21" s="17"/>
      <c r="V21" s="17"/>
      <c r="W21" s="17"/>
      <c r="X21" s="344"/>
      <c r="AX21" s="271" t="str">
        <f>Overview!A28</f>
        <v>Type of Heating System (system 2):</v>
      </c>
      <c r="AY21" s="177">
        <f>IF(LEN(Overview!G28)=0,0,Overview!G28)</f>
        <v>0</v>
      </c>
    </row>
    <row r="22" spans="1:52" ht="15" customHeight="1" thickBot="1" x14ac:dyDescent="0.25">
      <c r="A22" s="246">
        <v>12</v>
      </c>
      <c r="B22" s="247">
        <v>1201.3</v>
      </c>
      <c r="C22" s="248"/>
      <c r="D22" s="248"/>
      <c r="E22" s="249"/>
      <c r="F22" s="249"/>
      <c r="G22" s="39" t="s">
        <v>2567</v>
      </c>
      <c r="H22" s="246" t="s">
        <v>2570</v>
      </c>
      <c r="I22" s="78"/>
      <c r="J22" s="78"/>
      <c r="K22" s="78"/>
      <c r="L22" s="329"/>
      <c r="M22" s="205"/>
      <c r="N22" s="205"/>
      <c r="O22" s="205"/>
      <c r="P22" s="205"/>
      <c r="Q22" s="205"/>
      <c r="R22" s="205"/>
      <c r="S22" s="205"/>
      <c r="T22" s="205"/>
      <c r="U22" s="205"/>
      <c r="V22" s="205"/>
      <c r="W22" s="205"/>
      <c r="X22" s="345"/>
      <c r="Y22" s="177"/>
      <c r="Z22" s="177"/>
      <c r="AA22" s="177"/>
      <c r="AB22" s="177"/>
      <c r="AC22" s="177"/>
      <c r="AD22" s="177"/>
      <c r="AE22" s="177"/>
      <c r="AF22" s="177"/>
      <c r="AG22" s="177"/>
      <c r="AH22" s="177"/>
      <c r="AI22" s="177"/>
      <c r="AJ22" s="177"/>
      <c r="AK22" s="177"/>
      <c r="AL22" s="177"/>
      <c r="AM22" s="177"/>
      <c r="AN22" s="177"/>
      <c r="AO22" s="177"/>
      <c r="AP22" s="177"/>
      <c r="AQ22" s="177"/>
      <c r="AR22" s="177"/>
      <c r="AS22" s="177"/>
      <c r="AT22" s="177"/>
      <c r="AU22" s="177"/>
      <c r="AV22" s="177"/>
      <c r="AW22" s="177"/>
      <c r="AX22" s="271" t="str">
        <f>Overview!A29</f>
        <v>Type of Heating System (system 3):</v>
      </c>
      <c r="AY22" s="177">
        <f>IF(LEN(Overview!G29)=0,0,Overview!G29)</f>
        <v>0</v>
      </c>
      <c r="AZ22" s="177"/>
    </row>
    <row r="23" spans="1:52" ht="15" customHeight="1" thickTop="1" x14ac:dyDescent="0.2">
      <c r="A23" s="246">
        <v>12</v>
      </c>
      <c r="B23" s="247">
        <v>1201.4000000000001</v>
      </c>
      <c r="C23" s="248"/>
      <c r="D23" s="248"/>
      <c r="E23" s="249"/>
      <c r="F23" s="249"/>
      <c r="G23" s="39" t="s">
        <v>2567</v>
      </c>
      <c r="H23" s="246" t="s">
        <v>2570</v>
      </c>
      <c r="I23" s="206" t="s">
        <v>2192</v>
      </c>
      <c r="J23" s="82"/>
      <c r="K23" s="82"/>
      <c r="L23" s="328" t="s">
        <v>2193</v>
      </c>
      <c r="M23" s="207"/>
      <c r="N23" s="207"/>
      <c r="O23" s="207"/>
      <c r="P23" s="207" t="b">
        <v>0</v>
      </c>
      <c r="Q23" s="207" t="b">
        <v>1</v>
      </c>
      <c r="R23" s="207" t="b">
        <v>1</v>
      </c>
      <c r="S23" s="207" t="b">
        <v>1</v>
      </c>
      <c r="T23" s="207" t="b">
        <v>0</v>
      </c>
      <c r="U23" s="207" t="str">
        <f>SUBSTITUTE(SUBSTITUTE(SUBSTITUTE("dd"&amp;$B23&amp;$C23&amp;$D23&amp;$E23&amp;$F23,".","_"),"(","_"),")","")</f>
        <v>dd1201_4</v>
      </c>
      <c r="V23" s="207"/>
      <c r="W23" s="210"/>
      <c r="X23" s="346"/>
      <c r="Y23" s="177"/>
      <c r="Z23" s="177"/>
      <c r="AA23" s="177"/>
      <c r="AB23" s="177"/>
      <c r="AC23" s="177" t="b">
        <f>OR(AD23:AE23)</f>
        <v>1</v>
      </c>
      <c r="AD23" s="177" t="b">
        <f>T23</f>
        <v>0</v>
      </c>
      <c r="AE23" s="177" t="b">
        <f>AND(R23,NOT(W23="Met"),NOT(W23="N/A"))</f>
        <v>1</v>
      </c>
      <c r="AF23" s="177" t="b">
        <f>AND(AE23,NOT(Q23))</f>
        <v>0</v>
      </c>
      <c r="AG23" s="177"/>
      <c r="AH23" s="177"/>
      <c r="AI23" s="177"/>
      <c r="AJ23" s="177"/>
      <c r="AK23" s="177"/>
      <c r="AL23" s="177"/>
      <c r="AM23" s="177"/>
      <c r="AN23" s="177"/>
      <c r="AO23" s="177"/>
      <c r="AP23" s="19" t="str">
        <f>SUBSTITUTE(SUBSTITUTE(SUBSTITUTE("vch"&amp;$B23&amp;$C23&amp;$D23&amp;$E23&amp;$F23,".","_"),"(","_"),")","")</f>
        <v>vch1201_4</v>
      </c>
      <c r="AQ23" s="19" t="str">
        <f>IF(ISBLANK(W23),"",W23)</f>
        <v/>
      </c>
      <c r="AR23" s="177" t="str">
        <f>SUBSTITUTE(SUBSTITUTE(SUBSTITUTE("vnt"&amp;$B23&amp;$C23&amp;$D23&amp;$E23&amp;$F23,".","_"),"(","_"),")","")</f>
        <v>vnt1201_4</v>
      </c>
      <c r="AS23" s="19" t="str">
        <f>IF(ISBLANK(X23),"",X23)</f>
        <v/>
      </c>
      <c r="AT23" s="177"/>
      <c r="AU23" s="177"/>
      <c r="AV23" s="177"/>
      <c r="AW23" s="177"/>
      <c r="AX23" s="271" t="str">
        <f>Overview!A30</f>
        <v>Primary Heating Fuel:</v>
      </c>
      <c r="AY23" s="177">
        <f>IF(LEN(Overview!G30)=0,0,Overview!G30)</f>
        <v>0</v>
      </c>
      <c r="AZ23" s="177"/>
    </row>
    <row r="24" spans="1:52" ht="15" customHeight="1" x14ac:dyDescent="0.2">
      <c r="A24" s="246">
        <v>12</v>
      </c>
      <c r="B24" s="247">
        <v>1201.4000000000001</v>
      </c>
      <c r="C24" s="248"/>
      <c r="D24" s="248"/>
      <c r="E24" s="249"/>
      <c r="F24" s="249"/>
      <c r="G24" s="39" t="s">
        <v>2567</v>
      </c>
      <c r="H24" s="246" t="s">
        <v>2570</v>
      </c>
      <c r="I24" s="77"/>
      <c r="J24" s="77"/>
      <c r="K24" s="77"/>
      <c r="L24" s="327"/>
      <c r="M24" s="17"/>
      <c r="N24" s="17"/>
      <c r="O24" s="17"/>
      <c r="P24" s="17"/>
      <c r="Q24" s="17"/>
      <c r="R24" s="17"/>
      <c r="S24" s="17"/>
      <c r="T24" s="17"/>
      <c r="U24" s="17"/>
      <c r="V24" s="17"/>
      <c r="W24" s="17"/>
      <c r="X24" s="344"/>
      <c r="Y24" s="177"/>
      <c r="Z24" s="177"/>
      <c r="AA24" s="177"/>
      <c r="AB24" s="177"/>
      <c r="AC24" s="177"/>
      <c r="AD24" s="177"/>
      <c r="AE24" s="177"/>
      <c r="AF24" s="177"/>
      <c r="AG24" s="177"/>
      <c r="AH24" s="177"/>
      <c r="AI24" s="177"/>
      <c r="AJ24" s="177"/>
      <c r="AK24" s="177"/>
      <c r="AL24" s="177"/>
      <c r="AM24" s="177"/>
      <c r="AN24" s="177"/>
      <c r="AO24" s="177"/>
      <c r="AP24" s="177"/>
      <c r="AQ24" s="177"/>
      <c r="AR24" s="177"/>
      <c r="AS24" s="177"/>
      <c r="AT24" s="177"/>
      <c r="AU24" s="177"/>
      <c r="AV24" s="177"/>
      <c r="AW24" s="177"/>
      <c r="AX24" s="271" t="str">
        <f>Overview!A31</f>
        <v>Heating Ducts:</v>
      </c>
      <c r="AY24" s="177">
        <f>IF(LEN(Overview!G31)=0,0,Overview!G31)</f>
        <v>0</v>
      </c>
      <c r="AZ24" s="177"/>
    </row>
    <row r="25" spans="1:52" ht="15" customHeight="1" x14ac:dyDescent="0.2">
      <c r="A25" s="246">
        <v>12</v>
      </c>
      <c r="B25" s="247">
        <v>1201.4000000000001</v>
      </c>
      <c r="C25" s="248"/>
      <c r="D25" s="248"/>
      <c r="E25" s="249"/>
      <c r="F25" s="249"/>
      <c r="G25" s="39" t="s">
        <v>2567</v>
      </c>
      <c r="H25" s="246" t="s">
        <v>2570</v>
      </c>
      <c r="I25" s="77"/>
      <c r="J25" s="77"/>
      <c r="K25" s="77"/>
      <c r="L25" s="327"/>
      <c r="M25" s="17"/>
      <c r="N25" s="17"/>
      <c r="O25" s="17"/>
      <c r="P25" s="17"/>
      <c r="Q25" s="17"/>
      <c r="R25" s="17"/>
      <c r="S25" s="17"/>
      <c r="T25" s="17"/>
      <c r="U25" s="17"/>
      <c r="V25" s="17"/>
      <c r="W25" s="17"/>
      <c r="X25" s="344"/>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271" t="str">
        <f>Overview!A32</f>
        <v>Type of Cooling System (main system):</v>
      </c>
      <c r="AY25" s="177">
        <f>IF(LEN(Overview!G32)=0,0,Overview!G32)</f>
        <v>0</v>
      </c>
      <c r="AZ25" s="177"/>
    </row>
    <row r="26" spans="1:52" ht="15" customHeight="1" thickBot="1" x14ac:dyDescent="0.25">
      <c r="A26" s="246">
        <v>12</v>
      </c>
      <c r="B26" s="247">
        <v>1201.4000000000001</v>
      </c>
      <c r="C26" s="248"/>
      <c r="D26" s="248"/>
      <c r="E26" s="249"/>
      <c r="F26" s="249"/>
      <c r="G26" s="39" t="s">
        <v>2567</v>
      </c>
      <c r="H26" s="246" t="s">
        <v>2570</v>
      </c>
      <c r="I26" s="78"/>
      <c r="J26" s="78"/>
      <c r="K26" s="78"/>
      <c r="L26" s="329"/>
      <c r="M26" s="205"/>
      <c r="N26" s="205"/>
      <c r="O26" s="205"/>
      <c r="P26" s="205"/>
      <c r="Q26" s="205"/>
      <c r="R26" s="205"/>
      <c r="S26" s="205"/>
      <c r="T26" s="205"/>
      <c r="U26" s="205"/>
      <c r="V26" s="205"/>
      <c r="W26" s="205"/>
      <c r="X26" s="345"/>
      <c r="Y26" s="177"/>
      <c r="Z26" s="177"/>
      <c r="AA26" s="177"/>
      <c r="AB26" s="177"/>
      <c r="AC26" s="177"/>
      <c r="AD26" s="177"/>
      <c r="AE26" s="177"/>
      <c r="AF26" s="177"/>
      <c r="AG26" s="177"/>
      <c r="AH26" s="177"/>
      <c r="AI26" s="177"/>
      <c r="AJ26" s="177"/>
      <c r="AK26" s="177"/>
      <c r="AL26" s="177"/>
      <c r="AM26" s="177"/>
      <c r="AN26" s="177"/>
      <c r="AO26" s="177"/>
      <c r="AP26" s="177"/>
      <c r="AQ26" s="177"/>
      <c r="AR26" s="177"/>
      <c r="AS26" s="177"/>
      <c r="AT26" s="177"/>
      <c r="AU26" s="177"/>
      <c r="AV26" s="177"/>
      <c r="AW26" s="177"/>
      <c r="AX26" s="271" t="str">
        <f>Overview!A33</f>
        <v>Type of Cooling System (system 2):</v>
      </c>
      <c r="AY26" s="177">
        <f>IF(LEN(Overview!G33)=0,0,Overview!G33)</f>
        <v>0</v>
      </c>
      <c r="AZ26" s="177"/>
    </row>
    <row r="27" spans="1:52" ht="15" customHeight="1" thickTop="1" x14ac:dyDescent="0.2">
      <c r="A27" s="246">
        <v>12</v>
      </c>
      <c r="B27" s="247">
        <v>1201.5</v>
      </c>
      <c r="C27" s="248"/>
      <c r="D27" s="248"/>
      <c r="E27" s="249"/>
      <c r="F27" s="249"/>
      <c r="G27" s="39" t="s">
        <v>2567</v>
      </c>
      <c r="H27" s="246" t="s">
        <v>2571</v>
      </c>
      <c r="I27" s="86" t="s">
        <v>2195</v>
      </c>
      <c r="J27" s="76"/>
      <c r="K27" s="76"/>
      <c r="L27" s="327" t="s">
        <v>2196</v>
      </c>
      <c r="M27" s="17"/>
      <c r="N27" s="177"/>
      <c r="O27" s="177"/>
      <c r="P27" s="177" t="b">
        <v>1</v>
      </c>
      <c r="Q27" s="177" t="b">
        <v>0</v>
      </c>
      <c r="R27" s="177" t="b">
        <v>1</v>
      </c>
      <c r="S27" s="177" t="b">
        <v>1</v>
      </c>
      <c r="T27" s="177" t="b">
        <v>0</v>
      </c>
      <c r="U27" s="177" t="str">
        <f>SUBSTITUTE(SUBSTITUTE(SUBSTITUTE("dd"&amp;$B27&amp;$C27&amp;$D27&amp;$E27&amp;$F27,".","_"),"(","_"),")","")</f>
        <v>dd1201_5</v>
      </c>
      <c r="V27" s="177"/>
      <c r="W27" s="209"/>
      <c r="X27" s="344"/>
      <c r="Y27" s="177"/>
      <c r="Z27" s="177"/>
      <c r="AA27" s="177"/>
      <c r="AB27" s="177"/>
      <c r="AC27" s="177" t="b">
        <f>OR(AD27:AE27)</f>
        <v>1</v>
      </c>
      <c r="AD27" s="177" t="b">
        <f>T27</f>
        <v>0</v>
      </c>
      <c r="AE27" s="177" t="b">
        <f>AND(R27,NOT(W27="Met"),NOT(W27="N/A"))</f>
        <v>1</v>
      </c>
      <c r="AF27" s="177" t="b">
        <f>AND(AE27,NOT(Q27))</f>
        <v>1</v>
      </c>
      <c r="AG27" s="177"/>
      <c r="AH27" s="177"/>
      <c r="AI27" s="177"/>
      <c r="AJ27" s="177"/>
      <c r="AK27" s="177"/>
      <c r="AL27" s="177"/>
      <c r="AM27" s="177"/>
      <c r="AN27" s="177"/>
      <c r="AO27" s="177"/>
      <c r="AP27" s="19" t="str">
        <f>SUBSTITUTE(SUBSTITUTE(SUBSTITUTE("vch"&amp;$B27&amp;$C27&amp;$D27&amp;$E27&amp;$F27,".","_"),"(","_"),")","")</f>
        <v>vch1201_5</v>
      </c>
      <c r="AQ27" s="19" t="str">
        <f>IF(ISBLANK(W27),"",W27)</f>
        <v/>
      </c>
      <c r="AR27" s="177" t="str">
        <f>SUBSTITUTE(SUBSTITUTE(SUBSTITUTE("vnt"&amp;$B27&amp;$C27&amp;$D27&amp;$E27&amp;$F27,".","_"),"(","_"),")","")</f>
        <v>vnt1201_5</v>
      </c>
      <c r="AS27" s="19" t="str">
        <f>IF(ISBLANK(X27),"",X27)</f>
        <v/>
      </c>
      <c r="AT27" s="177"/>
      <c r="AU27" s="177"/>
      <c r="AV27" s="177"/>
      <c r="AW27" s="177"/>
      <c r="AX27" s="271" t="str">
        <f>Overview!A34</f>
        <v>Type of Cooling System (system 3):</v>
      </c>
      <c r="AY27" s="177">
        <f>IF(LEN(Overview!G34)=0,0,Overview!G34)</f>
        <v>0</v>
      </c>
      <c r="AZ27" s="177"/>
    </row>
    <row r="28" spans="1:52" ht="15" customHeight="1" x14ac:dyDescent="0.2">
      <c r="A28" s="246">
        <v>12</v>
      </c>
      <c r="B28" s="247">
        <v>1201.5</v>
      </c>
      <c r="C28" s="248"/>
      <c r="D28" s="248"/>
      <c r="E28" s="249"/>
      <c r="F28" s="249"/>
      <c r="G28" s="39" t="s">
        <v>2567</v>
      </c>
      <c r="H28" s="246" t="s">
        <v>2571</v>
      </c>
      <c r="I28" s="79"/>
      <c r="J28" s="79"/>
      <c r="K28" s="79"/>
      <c r="L28" s="327"/>
      <c r="M28" s="17"/>
      <c r="N28" s="177"/>
      <c r="O28" s="177"/>
      <c r="P28" s="177"/>
      <c r="Q28" s="177"/>
      <c r="R28" s="177"/>
      <c r="S28" s="177"/>
      <c r="T28" s="177"/>
      <c r="U28" s="177"/>
      <c r="V28" s="177"/>
      <c r="W28" s="177"/>
      <c r="X28" s="344"/>
      <c r="Y28" s="177"/>
      <c r="Z28" s="177"/>
      <c r="AA28" s="177"/>
      <c r="AB28" s="177"/>
      <c r="AC28" s="177"/>
      <c r="AD28" s="177"/>
      <c r="AE28" s="177"/>
      <c r="AF28" s="177"/>
      <c r="AG28" s="177"/>
      <c r="AH28" s="177"/>
      <c r="AI28" s="177"/>
      <c r="AJ28" s="177"/>
      <c r="AK28" s="177"/>
      <c r="AL28" s="177"/>
      <c r="AM28" s="177"/>
      <c r="AN28" s="177"/>
      <c r="AO28" s="177"/>
      <c r="AP28" s="177"/>
      <c r="AQ28" s="177"/>
      <c r="AR28" s="177"/>
      <c r="AS28" s="177"/>
      <c r="AT28" s="177"/>
      <c r="AU28" s="177"/>
      <c r="AV28" s="177"/>
      <c r="AW28" s="177"/>
      <c r="AX28" s="271" t="str">
        <f>Overview!A35</f>
        <v>Cooling Ducts:</v>
      </c>
      <c r="AY28" s="177">
        <f>IF(LEN(Overview!G35)=0,0,Overview!G35)</f>
        <v>0</v>
      </c>
      <c r="AZ28" s="177"/>
    </row>
    <row r="29" spans="1:52" ht="15" customHeight="1" x14ac:dyDescent="0.2">
      <c r="A29" s="246">
        <v>12</v>
      </c>
      <c r="B29" s="247">
        <v>1201.5</v>
      </c>
      <c r="C29" s="248"/>
      <c r="D29" s="248"/>
      <c r="E29" s="249"/>
      <c r="F29" s="249"/>
      <c r="G29" s="39" t="s">
        <v>2567</v>
      </c>
      <c r="H29" s="246" t="s">
        <v>2571</v>
      </c>
      <c r="I29" s="79"/>
      <c r="J29" s="79"/>
      <c r="K29" s="79"/>
      <c r="L29" s="327"/>
      <c r="M29" s="17"/>
      <c r="N29" s="177"/>
      <c r="O29" s="177"/>
      <c r="P29" s="177"/>
      <c r="Q29" s="177"/>
      <c r="R29" s="177"/>
      <c r="S29" s="177"/>
      <c r="T29" s="177"/>
      <c r="U29" s="177"/>
      <c r="V29" s="177"/>
      <c r="W29" s="177"/>
      <c r="X29" s="344"/>
      <c r="Y29" s="177"/>
      <c r="Z29" s="177"/>
      <c r="AA29" s="177"/>
      <c r="AB29" s="177"/>
      <c r="AC29" s="177"/>
      <c r="AD29" s="177"/>
      <c r="AE29" s="177"/>
      <c r="AF29" s="177"/>
      <c r="AG29" s="177"/>
      <c r="AH29" s="177"/>
      <c r="AI29" s="177"/>
      <c r="AJ29" s="177"/>
      <c r="AK29" s="177"/>
      <c r="AL29" s="177"/>
      <c r="AM29" s="177"/>
      <c r="AN29" s="177"/>
      <c r="AO29" s="177"/>
      <c r="AP29" s="177"/>
      <c r="AQ29" s="177"/>
      <c r="AR29" s="177"/>
      <c r="AS29" s="177"/>
      <c r="AT29" s="177"/>
      <c r="AU29" s="177"/>
      <c r="AV29" s="177"/>
      <c r="AW29" s="177"/>
      <c r="AX29" s="271"/>
      <c r="AY29" s="177"/>
      <c r="AZ29" s="177"/>
    </row>
    <row r="30" spans="1:52" ht="15" customHeight="1" x14ac:dyDescent="0.2">
      <c r="A30" s="246">
        <v>12</v>
      </c>
      <c r="B30" s="247">
        <v>1201.5</v>
      </c>
      <c r="C30" s="248"/>
      <c r="D30" s="248"/>
      <c r="E30" s="249"/>
      <c r="F30" s="249"/>
      <c r="G30" s="39" t="s">
        <v>2567</v>
      </c>
      <c r="H30" s="246" t="s">
        <v>2571</v>
      </c>
      <c r="I30" s="79"/>
      <c r="J30" s="79"/>
      <c r="K30" s="79"/>
      <c r="L30" s="327"/>
      <c r="M30" s="17"/>
      <c r="N30" s="177"/>
      <c r="O30" s="177"/>
      <c r="P30" s="177"/>
      <c r="Q30" s="177"/>
      <c r="R30" s="177"/>
      <c r="S30" s="177"/>
      <c r="T30" s="177"/>
      <c r="U30" s="177"/>
      <c r="V30" s="177"/>
      <c r="W30" s="177"/>
      <c r="X30" s="344"/>
      <c r="Y30" s="177"/>
      <c r="Z30" s="177"/>
      <c r="AA30" s="177"/>
      <c r="AB30" s="177"/>
      <c r="AC30" s="177"/>
      <c r="AD30" s="177"/>
      <c r="AE30" s="177"/>
      <c r="AF30" s="177"/>
      <c r="AG30" s="177"/>
      <c r="AH30" s="177"/>
      <c r="AI30" s="177"/>
      <c r="AJ30" s="177"/>
      <c r="AK30" s="177"/>
      <c r="AL30" s="177"/>
      <c r="AM30" s="177"/>
      <c r="AN30" s="177"/>
      <c r="AO30" s="177"/>
      <c r="AP30" s="177"/>
      <c r="AQ30" s="177"/>
      <c r="AR30" s="177"/>
      <c r="AS30" s="177"/>
      <c r="AT30" s="177"/>
      <c r="AU30" s="177"/>
      <c r="AV30" s="177"/>
      <c r="AW30" s="177"/>
      <c r="AX30" s="271" t="str">
        <f>Overview!A37</f>
        <v>Maximum window and door SHGC:</v>
      </c>
      <c r="AY30" s="177">
        <f>IF(LEN(Overview!G37)=0,0,Overview!G37)</f>
        <v>0</v>
      </c>
      <c r="AZ30" s="177"/>
    </row>
    <row r="31" spans="1:52" ht="15" customHeight="1" x14ac:dyDescent="0.2">
      <c r="A31" s="246">
        <v>12</v>
      </c>
      <c r="B31" s="247">
        <v>1201.5</v>
      </c>
      <c r="C31" s="248"/>
      <c r="D31" s="248"/>
      <c r="E31" s="249"/>
      <c r="F31" s="249"/>
      <c r="G31" s="39" t="s">
        <v>2567</v>
      </c>
      <c r="H31" s="246" t="s">
        <v>2571</v>
      </c>
      <c r="I31" s="79"/>
      <c r="J31" s="79"/>
      <c r="K31" s="79"/>
      <c r="L31" s="327"/>
      <c r="M31" s="17"/>
      <c r="N31" s="177"/>
      <c r="O31" s="177"/>
      <c r="P31" s="177"/>
      <c r="Q31" s="177"/>
      <c r="R31" s="177"/>
      <c r="S31" s="177"/>
      <c r="T31" s="177"/>
      <c r="U31" s="177"/>
      <c r="V31" s="177"/>
      <c r="W31" s="177"/>
      <c r="X31" s="343"/>
      <c r="Y31" s="177"/>
      <c r="Z31" s="177"/>
      <c r="AA31" s="177"/>
      <c r="AB31" s="177"/>
      <c r="AC31" s="177"/>
      <c r="AD31" s="177"/>
      <c r="AE31" s="177"/>
      <c r="AF31" s="177"/>
      <c r="AG31" s="177"/>
      <c r="AH31" s="177"/>
      <c r="AI31" s="177"/>
      <c r="AJ31" s="177"/>
      <c r="AK31" s="177"/>
      <c r="AL31" s="177"/>
      <c r="AM31" s="177"/>
      <c r="AN31" s="177"/>
      <c r="AO31" s="177"/>
      <c r="AP31" s="177"/>
      <c r="AQ31" s="177"/>
      <c r="AR31" s="177"/>
      <c r="AS31" s="177"/>
      <c r="AT31" s="177"/>
      <c r="AU31" s="177"/>
      <c r="AV31" s="177"/>
      <c r="AW31" s="177"/>
      <c r="AX31" s="271" t="str">
        <f>Overview!A38</f>
        <v>Maximum skylight SHGC:</v>
      </c>
      <c r="AY31" s="177">
        <f>IF(LEN(Overview!G38)=0,0,Overview!G38)</f>
        <v>0</v>
      </c>
      <c r="AZ31" s="177"/>
    </row>
    <row r="32" spans="1:52" ht="18.75" customHeight="1" x14ac:dyDescent="0.25">
      <c r="A32" s="246">
        <v>12</v>
      </c>
      <c r="B32" s="247">
        <v>1202</v>
      </c>
      <c r="C32" s="248"/>
      <c r="D32" s="248"/>
      <c r="E32" s="249"/>
      <c r="F32" s="249"/>
      <c r="G32" s="39" t="s">
        <v>2567</v>
      </c>
      <c r="H32" s="246" t="s">
        <v>2568</v>
      </c>
      <c r="I32" s="332" t="s">
        <v>2198</v>
      </c>
      <c r="J32" s="332"/>
      <c r="K32" s="332"/>
      <c r="L32" s="332"/>
      <c r="M32" s="116"/>
      <c r="N32" s="177"/>
      <c r="O32" s="177"/>
      <c r="P32" s="177"/>
      <c r="Q32" s="177"/>
      <c r="R32" s="177"/>
      <c r="S32" s="177"/>
      <c r="T32" s="177"/>
      <c r="U32" s="177"/>
      <c r="V32" s="177"/>
      <c r="W32" s="116"/>
      <c r="X32" s="116"/>
      <c r="Y32" s="177"/>
      <c r="Z32" s="177"/>
      <c r="AA32" s="177"/>
      <c r="AB32" s="177"/>
      <c r="AC32" s="177"/>
      <c r="AD32" s="177"/>
      <c r="AE32" s="177"/>
      <c r="AF32" s="177"/>
      <c r="AG32" s="177"/>
      <c r="AH32" s="177"/>
      <c r="AI32" s="177"/>
      <c r="AJ32" s="177"/>
      <c r="AK32" s="177"/>
      <c r="AL32" s="177"/>
      <c r="AM32" s="177"/>
      <c r="AN32" s="177"/>
      <c r="AO32" s="177"/>
      <c r="AP32" s="177"/>
      <c r="AQ32" s="177"/>
      <c r="AR32" s="177"/>
      <c r="AS32" s="177"/>
      <c r="AT32" s="177"/>
      <c r="AU32" s="177"/>
      <c r="AV32" s="177"/>
      <c r="AW32" s="177"/>
      <c r="AX32" s="271" t="str">
        <f>Overview!A39</f>
        <v>Maximum window and door U-value:</v>
      </c>
      <c r="AY32" s="177">
        <f>IF(LEN(Overview!G39)=0,0,Overview!G39)</f>
        <v>0</v>
      </c>
      <c r="AZ32" s="177"/>
    </row>
    <row r="33" spans="1:51" ht="15" customHeight="1" x14ac:dyDescent="0.2">
      <c r="A33" s="246">
        <v>12</v>
      </c>
      <c r="B33" s="247" t="s">
        <v>2199</v>
      </c>
      <c r="C33" s="248"/>
      <c r="D33" s="248"/>
      <c r="E33" s="249"/>
      <c r="F33" s="249"/>
      <c r="G33" s="39" t="s">
        <v>2567</v>
      </c>
      <c r="H33" s="246" t="s">
        <v>2571</v>
      </c>
      <c r="I33" s="77" t="s">
        <v>2199</v>
      </c>
      <c r="J33" s="77"/>
      <c r="K33" s="77"/>
      <c r="L33" s="327" t="s">
        <v>2200</v>
      </c>
      <c r="M33" s="17"/>
      <c r="N33" s="17"/>
      <c r="O33" s="17"/>
      <c r="P33" s="17" t="b">
        <v>1</v>
      </c>
      <c r="Q33" s="17" t="b">
        <v>0</v>
      </c>
      <c r="R33" s="17" t="b">
        <v>1</v>
      </c>
      <c r="S33" s="17" t="b">
        <v>1</v>
      </c>
      <c r="T33" s="17" t="b">
        <f>AND(W33="N/A", OR($AZ$18={4,6,7}))</f>
        <v>0</v>
      </c>
      <c r="U33" s="17" t="str">
        <f>SUBSTITUTE(SUBSTITUTE(SUBSTITUTE("dd"&amp;$B33&amp;$C33&amp;$D33&amp;$E33&amp;$F33,".","_"),"(","_"),")","")</f>
        <v>dd1202_1</v>
      </c>
      <c r="V33" s="17"/>
      <c r="W33" s="202"/>
      <c r="X33" s="342"/>
      <c r="Y33" s="177"/>
      <c r="Z33" s="177"/>
      <c r="AA33" s="177"/>
      <c r="AB33" s="177"/>
      <c r="AC33" s="177" t="b">
        <f>OR(AD33:AE33)</f>
        <v>1</v>
      </c>
      <c r="AD33" s="177" t="b">
        <f>T33</f>
        <v>0</v>
      </c>
      <c r="AE33" s="177" t="b">
        <f>AND(R33,NOT(W33="Met"),NOT(W33="N/A"))</f>
        <v>1</v>
      </c>
      <c r="AF33" s="177" t="b">
        <f>AND(AE33,NOT(Q33))</f>
        <v>1</v>
      </c>
      <c r="AG33" s="177"/>
      <c r="AH33" s="177"/>
      <c r="AI33" s="177"/>
      <c r="AJ33" s="177"/>
      <c r="AK33" s="177"/>
      <c r="AL33" s="177"/>
      <c r="AM33" s="177"/>
      <c r="AN33" s="177"/>
      <c r="AO33" s="177"/>
      <c r="AP33" s="19" t="str">
        <f>SUBSTITUTE(SUBSTITUTE(SUBSTITUTE("vch"&amp;$B33&amp;$C33&amp;$D33&amp;$E33&amp;$F33,".","_"),"(","_"),")","")</f>
        <v>vch1202_1</v>
      </c>
      <c r="AQ33" s="19" t="str">
        <f>IF(ISBLANK(W33),"",W33)</f>
        <v/>
      </c>
      <c r="AR33" s="177" t="str">
        <f>SUBSTITUTE(SUBSTITUTE(SUBSTITUTE("vnt"&amp;$B33&amp;$C33&amp;$D33&amp;$E33&amp;$F33,".","_"),"(","_"),")","")</f>
        <v>vnt1202_1</v>
      </c>
      <c r="AS33" s="19" t="str">
        <f>IF(ISBLANK(X33),"",X33)</f>
        <v/>
      </c>
      <c r="AT33" s="177"/>
      <c r="AU33" s="177"/>
      <c r="AV33" s="177"/>
      <c r="AW33" s="177"/>
      <c r="AX33" s="271" t="str">
        <f>Overview!A40</f>
        <v>Maximum skylight U-value:</v>
      </c>
      <c r="AY33" s="177">
        <f>IF(LEN(Overview!G40)=0,0,Overview!G40)</f>
        <v>0</v>
      </c>
    </row>
    <row r="34" spans="1:51" ht="15" customHeight="1" thickBot="1" x14ac:dyDescent="0.25">
      <c r="A34" s="246">
        <v>12</v>
      </c>
      <c r="B34" s="247" t="s">
        <v>2199</v>
      </c>
      <c r="C34" s="248"/>
      <c r="D34" s="248"/>
      <c r="E34" s="249"/>
      <c r="F34" s="249"/>
      <c r="G34" s="39" t="s">
        <v>2567</v>
      </c>
      <c r="H34" s="246" t="s">
        <v>2571</v>
      </c>
      <c r="I34" s="78"/>
      <c r="J34" s="78"/>
      <c r="K34" s="78"/>
      <c r="L34" s="329"/>
      <c r="M34" s="205"/>
      <c r="N34" s="205"/>
      <c r="O34" s="205"/>
      <c r="P34" s="205"/>
      <c r="Q34" s="205"/>
      <c r="R34" s="205"/>
      <c r="S34" s="205"/>
      <c r="T34" s="205"/>
      <c r="U34" s="205"/>
      <c r="V34" s="205"/>
      <c r="W34" s="205"/>
      <c r="X34" s="345"/>
      <c r="Y34" s="177"/>
      <c r="Z34" s="177"/>
      <c r="AA34" s="177"/>
      <c r="AB34" s="177"/>
      <c r="AC34" s="177"/>
      <c r="AD34" s="177"/>
      <c r="AE34" s="177"/>
      <c r="AF34" s="177"/>
      <c r="AG34" s="177"/>
      <c r="AH34" s="177"/>
      <c r="AI34" s="177"/>
      <c r="AJ34" s="177"/>
      <c r="AK34" s="177"/>
      <c r="AL34" s="177"/>
      <c r="AM34" s="177"/>
      <c r="AN34" s="177"/>
      <c r="AO34" s="177"/>
      <c r="AP34" s="177"/>
      <c r="AQ34" s="177"/>
      <c r="AR34" s="177"/>
      <c r="AS34" s="177"/>
      <c r="AT34" s="177"/>
      <c r="AU34" s="177"/>
      <c r="AV34" s="177"/>
      <c r="AW34" s="177"/>
      <c r="AX34" s="271" t="str">
        <f>Overview!A41</f>
        <v>Thermal Envelope Insulation:</v>
      </c>
      <c r="AY34" s="177">
        <f>IF(LEN(Overview!G41)=0,0,Overview!G41)</f>
        <v>0</v>
      </c>
    </row>
    <row r="35" spans="1:51" ht="15" customHeight="1" thickTop="1" x14ac:dyDescent="0.2">
      <c r="A35" s="246">
        <v>12</v>
      </c>
      <c r="B35" s="247">
        <v>1202.2</v>
      </c>
      <c r="C35" s="248"/>
      <c r="D35" s="248"/>
      <c r="E35" s="249"/>
      <c r="F35" s="249"/>
      <c r="G35" s="39" t="s">
        <v>2567</v>
      </c>
      <c r="H35" s="246" t="s">
        <v>2571</v>
      </c>
      <c r="I35" s="206" t="s">
        <v>2202</v>
      </c>
      <c r="J35" s="82"/>
      <c r="K35" s="82"/>
      <c r="L35" s="328" t="s">
        <v>2203</v>
      </c>
      <c r="M35" s="207"/>
      <c r="N35" s="207"/>
      <c r="O35" s="207"/>
      <c r="P35" s="207" t="b">
        <v>1</v>
      </c>
      <c r="Q35" s="207" t="b">
        <v>0</v>
      </c>
      <c r="R35" s="207" t="b">
        <v>1</v>
      </c>
      <c r="S35" s="207" t="b">
        <v>1</v>
      </c>
      <c r="T35" s="207" t="b">
        <v>0</v>
      </c>
      <c r="U35" s="207" t="str">
        <f>SUBSTITUTE(SUBSTITUTE(SUBSTITUTE("dd"&amp;$B35&amp;$C35&amp;$D35&amp;$E35&amp;$F35,".","_"),"(","_"),")","")</f>
        <v>dd1202_2</v>
      </c>
      <c r="V35" s="207"/>
      <c r="W35" s="210"/>
      <c r="X35" s="346"/>
      <c r="Y35" s="177"/>
      <c r="Z35" s="177"/>
      <c r="AA35" s="177"/>
      <c r="AB35" s="177"/>
      <c r="AC35" s="177" t="b">
        <f>OR(AD35:AE35)</f>
        <v>1</v>
      </c>
      <c r="AD35" s="177" t="b">
        <f>T35</f>
        <v>0</v>
      </c>
      <c r="AE35" s="177" t="b">
        <f>OR(AND(R35,NOT(W35="Met"),NOT(W35="N/A")),AND(R36,LEN(X35)=0))</f>
        <v>1</v>
      </c>
      <c r="AF35" s="177" t="b">
        <f>AND(AE35,NOT(Q35))</f>
        <v>1</v>
      </c>
      <c r="AG35" s="177"/>
      <c r="AH35" s="177"/>
      <c r="AI35" s="177"/>
      <c r="AJ35" s="177"/>
      <c r="AK35" s="177"/>
      <c r="AL35" s="177"/>
      <c r="AM35" s="177"/>
      <c r="AN35" s="177"/>
      <c r="AO35" s="177"/>
      <c r="AP35" s="19" t="str">
        <f>SUBSTITUTE(SUBSTITUTE(SUBSTITUTE("vch"&amp;$B35&amp;$C35&amp;$D35&amp;$E35&amp;$F35,".","_"),"(","_"),")","")</f>
        <v>vch1202_2</v>
      </c>
      <c r="AQ35" s="19" t="str">
        <f>IF(ISBLANK(W35),"",W35)</f>
        <v/>
      </c>
      <c r="AR35" s="177" t="str">
        <f>SUBSTITUTE(SUBSTITUTE(SUBSTITUTE("vnt"&amp;$B35&amp;$C35&amp;$D35&amp;$E35&amp;$F35,".","_"),"(","_"),")","")</f>
        <v>vnt1202_2</v>
      </c>
      <c r="AS35" s="19" t="str">
        <f>IF(ISBLANK(X35),"",X35)</f>
        <v/>
      </c>
      <c r="AT35" s="177"/>
      <c r="AU35" s="177"/>
      <c r="AV35" s="177"/>
      <c r="AW35" s="177"/>
      <c r="AX35" s="271" t="str">
        <f>Overview!A42</f>
        <v>Attic Type:</v>
      </c>
      <c r="AY35" s="177">
        <f>IF(LEN(Overview!G42)=0,0,Overview!G42)</f>
        <v>0</v>
      </c>
    </row>
    <row r="36" spans="1:51" ht="15" customHeight="1" thickBot="1" x14ac:dyDescent="0.25">
      <c r="A36" s="246">
        <v>12</v>
      </c>
      <c r="B36" s="247">
        <v>1202.2</v>
      </c>
      <c r="C36" s="248"/>
      <c r="D36" s="248"/>
      <c r="E36" s="249"/>
      <c r="F36" s="249"/>
      <c r="G36" s="39" t="s">
        <v>2567</v>
      </c>
      <c r="H36" s="246" t="s">
        <v>2571</v>
      </c>
      <c r="I36" s="78"/>
      <c r="J36" s="78"/>
      <c r="K36" s="78"/>
      <c r="L36" s="329"/>
      <c r="M36" s="205"/>
      <c r="N36" s="205"/>
      <c r="O36" s="205"/>
      <c r="P36" s="205"/>
      <c r="Q36" s="211" t="s">
        <v>2569</v>
      </c>
      <c r="R36" s="212" t="b">
        <f>AND(W35="N/A", OR($AZ$18={1,2,3,5,6,7}))</f>
        <v>0</v>
      </c>
      <c r="S36" s="205"/>
      <c r="T36" s="205"/>
      <c r="U36" s="205"/>
      <c r="V36" s="205"/>
      <c r="W36" s="205"/>
      <c r="X36" s="345"/>
      <c r="Y36" s="177"/>
      <c r="Z36" s="177"/>
      <c r="AA36" s="177"/>
      <c r="AB36" s="177"/>
      <c r="AC36" s="177"/>
      <c r="AD36" s="177"/>
      <c r="AE36" s="177"/>
      <c r="AF36" s="177"/>
      <c r="AG36" s="177"/>
      <c r="AH36" s="177"/>
      <c r="AI36" s="177"/>
      <c r="AJ36" s="177"/>
      <c r="AK36" s="177"/>
      <c r="AL36" s="177"/>
      <c r="AM36" s="177"/>
      <c r="AN36" s="177"/>
      <c r="AO36" s="177"/>
      <c r="AP36" s="177"/>
      <c r="AQ36" s="177"/>
      <c r="AR36" s="177"/>
      <c r="AS36" s="177"/>
      <c r="AT36" s="177"/>
      <c r="AU36" s="177"/>
      <c r="AV36" s="177"/>
      <c r="AW36" s="177"/>
      <c r="AX36" s="271" t="str">
        <f>Overview!A43</f>
        <v>Attached Garage:</v>
      </c>
      <c r="AY36" s="177">
        <f>IF(LEN(Overview!G43)=0,0,Overview!G43)</f>
        <v>0</v>
      </c>
    </row>
    <row r="37" spans="1:51" ht="15" customHeight="1" thickTop="1" thickBot="1" x14ac:dyDescent="0.25">
      <c r="A37" s="246">
        <v>12</v>
      </c>
      <c r="B37" s="247">
        <v>1202.3</v>
      </c>
      <c r="C37" s="248"/>
      <c r="D37" s="248"/>
      <c r="E37" s="249"/>
      <c r="F37" s="249"/>
      <c r="G37" s="39" t="s">
        <v>2567</v>
      </c>
      <c r="H37" s="246" t="s">
        <v>2571</v>
      </c>
      <c r="I37" s="213" t="s">
        <v>2205</v>
      </c>
      <c r="J37" s="84"/>
      <c r="K37" s="84"/>
      <c r="L37" s="214" t="s">
        <v>2206</v>
      </c>
      <c r="M37" s="215"/>
      <c r="N37" s="215"/>
      <c r="O37" s="215"/>
      <c r="P37" s="215" t="b">
        <v>1</v>
      </c>
      <c r="Q37" s="215" t="b">
        <v>0</v>
      </c>
      <c r="R37" s="215" t="b">
        <v>1</v>
      </c>
      <c r="S37" s="215" t="b">
        <v>1</v>
      </c>
      <c r="T37" s="215" t="b">
        <f>AND(W37="N/A", OR($AZ$18={1,2,3,5,6,7}))</f>
        <v>0</v>
      </c>
      <c r="U37" s="215" t="str">
        <f>SUBSTITUTE(SUBSTITUTE(SUBSTITUTE("dd"&amp;$B37&amp;$C37&amp;$D37&amp;$E37&amp;$F37,".","_"),"(","_"),")","")</f>
        <v>dd1202_3</v>
      </c>
      <c r="V37" s="215"/>
      <c r="W37" s="216"/>
      <c r="X37" s="217"/>
      <c r="Y37" s="177"/>
      <c r="Z37" s="177"/>
      <c r="AA37" s="177"/>
      <c r="AB37" s="177"/>
      <c r="AC37" s="177" t="b">
        <f>OR(AD37:AE37)</f>
        <v>1</v>
      </c>
      <c r="AD37" s="177" t="b">
        <f>T37</f>
        <v>0</v>
      </c>
      <c r="AE37" s="177" t="b">
        <f>AND(R37,NOT(W37="Met"),NOT(W37="N/A"))</f>
        <v>1</v>
      </c>
      <c r="AF37" s="177" t="b">
        <f>AND(AE37,NOT(Q37))</f>
        <v>1</v>
      </c>
      <c r="AG37" s="177"/>
      <c r="AH37" s="177"/>
      <c r="AI37" s="177"/>
      <c r="AJ37" s="177"/>
      <c r="AK37" s="177"/>
      <c r="AL37" s="177"/>
      <c r="AM37" s="177"/>
      <c r="AN37" s="177"/>
      <c r="AO37" s="177"/>
      <c r="AP37" s="19" t="str">
        <f>SUBSTITUTE(SUBSTITUTE(SUBSTITUTE("vch"&amp;$B37&amp;$C37&amp;$D37&amp;$E37&amp;$F37,".","_"),"(","_"),")","")</f>
        <v>vch1202_3</v>
      </c>
      <c r="AQ37" s="19" t="str">
        <f>IF(ISBLANK(W37),"",W37)</f>
        <v/>
      </c>
      <c r="AR37" s="177" t="str">
        <f>SUBSTITUTE(SUBSTITUTE(SUBSTITUTE("vnt"&amp;$B37&amp;$C37&amp;$D37&amp;$E37&amp;$F37,".","_"),"(","_"),")","")</f>
        <v>vnt1202_3</v>
      </c>
      <c r="AS37" s="19" t="str">
        <f>IF(ISBLANK(X37),"",X37)</f>
        <v/>
      </c>
      <c r="AT37" s="177"/>
      <c r="AU37" s="177"/>
      <c r="AV37" s="177"/>
      <c r="AW37" s="177"/>
      <c r="AX37" s="271"/>
      <c r="AY37" s="177"/>
    </row>
    <row r="38" spans="1:51" ht="15" customHeight="1" thickTop="1" x14ac:dyDescent="0.2">
      <c r="A38" s="246">
        <v>12</v>
      </c>
      <c r="B38" s="247">
        <v>1202.4000000000001</v>
      </c>
      <c r="C38" s="248"/>
      <c r="D38" s="248"/>
      <c r="E38" s="249"/>
      <c r="F38" s="249"/>
      <c r="G38" s="39" t="s">
        <v>2567</v>
      </c>
      <c r="H38" s="246" t="s">
        <v>2571</v>
      </c>
      <c r="I38" s="206" t="s">
        <v>2208</v>
      </c>
      <c r="J38" s="82"/>
      <c r="K38" s="82"/>
      <c r="L38" s="328" t="s">
        <v>2209</v>
      </c>
      <c r="M38" s="207"/>
      <c r="N38" s="207"/>
      <c r="O38" s="207"/>
      <c r="P38" s="207" t="b">
        <v>1</v>
      </c>
      <c r="Q38" s="207" t="b">
        <v>0</v>
      </c>
      <c r="R38" s="207" t="b">
        <v>1</v>
      </c>
      <c r="S38" s="207" t="b">
        <v>1</v>
      </c>
      <c r="T38" s="207" t="b">
        <f>AND(W38="N/A", OR($AZ$18={3,5}))</f>
        <v>0</v>
      </c>
      <c r="U38" s="207" t="str">
        <f>SUBSTITUTE(SUBSTITUTE(SUBSTITUTE("dd"&amp;$B38&amp;$C38&amp;$D38&amp;$E38&amp;$F38,".","_"),"(","_"),")","")</f>
        <v>dd1202_4</v>
      </c>
      <c r="V38" s="207"/>
      <c r="W38" s="210"/>
      <c r="X38" s="346"/>
      <c r="Y38" s="177"/>
      <c r="Z38" s="177"/>
      <c r="AA38" s="177"/>
      <c r="AB38" s="177"/>
      <c r="AC38" s="177" t="b">
        <f>OR(AD38:AE38)</f>
        <v>1</v>
      </c>
      <c r="AD38" s="177" t="b">
        <f>T38</f>
        <v>0</v>
      </c>
      <c r="AE38" s="177" t="b">
        <f>AND(R38,NOT(W38="Met"),NOT(W38="N/A"))</f>
        <v>1</v>
      </c>
      <c r="AF38" s="177" t="b">
        <f>AND(AE38,NOT(Q38))</f>
        <v>1</v>
      </c>
      <c r="AG38" s="177"/>
      <c r="AH38" s="177"/>
      <c r="AI38" s="177"/>
      <c r="AJ38" s="177"/>
      <c r="AK38" s="177"/>
      <c r="AL38" s="177"/>
      <c r="AM38" s="177"/>
      <c r="AN38" s="177"/>
      <c r="AO38" s="177"/>
      <c r="AP38" s="19" t="str">
        <f>SUBSTITUTE(SUBSTITUTE(SUBSTITUTE("vch"&amp;$B38&amp;$C38&amp;$D38&amp;$E38&amp;$F38,".","_"),"(","_"),")","")</f>
        <v>vch1202_4</v>
      </c>
      <c r="AQ38" s="19" t="str">
        <f>IF(ISBLANK(W38),"",W38)</f>
        <v/>
      </c>
      <c r="AR38" s="177" t="str">
        <f>SUBSTITUTE(SUBSTITUTE(SUBSTITUTE("vnt"&amp;$B38&amp;$C38&amp;$D38&amp;$E38&amp;$F38,".","_"),"(","_"),")","")</f>
        <v>vnt1202_4</v>
      </c>
      <c r="AS38" s="19" t="str">
        <f>IF(ISBLANK(X38),"",X38)</f>
        <v/>
      </c>
      <c r="AT38" s="177"/>
      <c r="AU38" s="177"/>
      <c r="AV38" s="177"/>
      <c r="AW38" s="177"/>
      <c r="AX38" s="271" t="str">
        <f>Overview!A45</f>
        <v>Radiant/Hydronic:</v>
      </c>
      <c r="AY38" s="177">
        <f>IF(LEN(Overview!G45)=0,0,Overview!G45)</f>
        <v>0</v>
      </c>
    </row>
    <row r="39" spans="1:51" ht="15" customHeight="1" x14ac:dyDescent="0.2">
      <c r="A39" s="246">
        <v>12</v>
      </c>
      <c r="B39" s="247">
        <v>1202.4000000000001</v>
      </c>
      <c r="C39" s="248"/>
      <c r="D39" s="248"/>
      <c r="E39" s="249"/>
      <c r="F39" s="250"/>
      <c r="G39" s="39" t="s">
        <v>2567</v>
      </c>
      <c r="H39" s="246" t="s">
        <v>2571</v>
      </c>
      <c r="I39" s="77"/>
      <c r="J39" s="77"/>
      <c r="K39" s="77"/>
      <c r="L39" s="327"/>
      <c r="M39" s="17"/>
      <c r="N39" s="17"/>
      <c r="O39" s="17"/>
      <c r="P39" s="17"/>
      <c r="Q39" s="17"/>
      <c r="R39" s="17"/>
      <c r="S39" s="17"/>
      <c r="T39" s="17"/>
      <c r="U39" s="17"/>
      <c r="V39" s="17"/>
      <c r="W39" s="17"/>
      <c r="X39" s="344"/>
      <c r="Y39" s="177"/>
      <c r="Z39" s="177"/>
      <c r="AA39" s="177"/>
      <c r="AB39" s="177"/>
      <c r="AC39" s="177"/>
      <c r="AD39" s="177"/>
      <c r="AE39" s="177"/>
      <c r="AF39" s="177"/>
      <c r="AG39" s="177"/>
      <c r="AH39" s="177"/>
      <c r="AI39" s="177"/>
      <c r="AJ39" s="177"/>
      <c r="AK39" s="177"/>
      <c r="AL39" s="177"/>
      <c r="AM39" s="177"/>
      <c r="AN39" s="177"/>
      <c r="AO39" s="177"/>
      <c r="AP39" s="177"/>
      <c r="AQ39" s="177"/>
      <c r="AR39" s="177"/>
      <c r="AS39" s="177"/>
      <c r="AT39" s="177"/>
      <c r="AU39" s="177"/>
      <c r="AV39" s="177"/>
      <c r="AW39" s="177"/>
      <c r="AX39" s="271"/>
      <c r="AY39" s="177"/>
    </row>
    <row r="40" spans="1:51" ht="15" customHeight="1" thickBot="1" x14ac:dyDescent="0.25">
      <c r="A40" s="246">
        <v>12</v>
      </c>
      <c r="B40" s="247">
        <v>1202.4000000000001</v>
      </c>
      <c r="C40" s="248"/>
      <c r="D40" s="248"/>
      <c r="E40" s="249"/>
      <c r="F40" s="249"/>
      <c r="G40" s="39" t="s">
        <v>2567</v>
      </c>
      <c r="H40" s="246" t="s">
        <v>2571</v>
      </c>
      <c r="I40" s="78"/>
      <c r="J40" s="78"/>
      <c r="K40" s="78"/>
      <c r="L40" s="329"/>
      <c r="M40" s="205"/>
      <c r="N40" s="205"/>
      <c r="O40" s="205"/>
      <c r="P40" s="205"/>
      <c r="Q40" s="205"/>
      <c r="R40" s="205"/>
      <c r="S40" s="205"/>
      <c r="T40" s="205"/>
      <c r="U40" s="205"/>
      <c r="V40" s="205"/>
      <c r="W40" s="205"/>
      <c r="X40" s="345"/>
      <c r="Y40" s="177"/>
      <c r="Z40" s="177"/>
      <c r="AA40" s="177"/>
      <c r="AB40" s="177"/>
      <c r="AC40" s="177"/>
      <c r="AD40" s="177"/>
      <c r="AE40" s="177"/>
      <c r="AF40" s="177"/>
      <c r="AG40" s="177"/>
      <c r="AH40" s="177"/>
      <c r="AI40" s="177"/>
      <c r="AJ40" s="177"/>
      <c r="AK40" s="177"/>
      <c r="AL40" s="177"/>
      <c r="AM40" s="177"/>
      <c r="AN40" s="177"/>
      <c r="AO40" s="177"/>
      <c r="AP40" s="177"/>
      <c r="AQ40" s="177"/>
      <c r="AR40" s="177"/>
      <c r="AS40" s="177"/>
      <c r="AT40" s="177"/>
      <c r="AU40" s="177"/>
      <c r="AV40" s="177"/>
      <c r="AW40" s="177"/>
      <c r="AX40" s="271" t="str">
        <f>Overview!A8</f>
        <v>Project ID:</v>
      </c>
      <c r="AY40" s="177" t="str">
        <f>IF(LEN(Overview!G8)=0,0,Overview!G8)</f>
        <v>PRJEPKDMnz</v>
      </c>
    </row>
    <row r="41" spans="1:51" ht="15" customHeight="1" thickTop="1" x14ac:dyDescent="0.2">
      <c r="A41" s="246">
        <v>12</v>
      </c>
      <c r="B41" s="247">
        <v>1202.5</v>
      </c>
      <c r="C41" s="248"/>
      <c r="D41" s="248"/>
      <c r="E41" s="249"/>
      <c r="F41" s="249"/>
      <c r="G41" s="39" t="s">
        <v>2567</v>
      </c>
      <c r="H41" s="246" t="s">
        <v>2571</v>
      </c>
      <c r="I41" s="206" t="s">
        <v>2211</v>
      </c>
      <c r="J41" s="82"/>
      <c r="K41" s="82"/>
      <c r="L41" s="328" t="s">
        <v>2212</v>
      </c>
      <c r="M41" s="207"/>
      <c r="N41" s="207"/>
      <c r="O41" s="207"/>
      <c r="P41" s="207" t="b">
        <v>1</v>
      </c>
      <c r="Q41" s="207" t="b">
        <v>0</v>
      </c>
      <c r="R41" s="207" t="b">
        <v>1</v>
      </c>
      <c r="S41" s="207" t="b">
        <v>1</v>
      </c>
      <c r="T41" s="207" t="b">
        <v>0</v>
      </c>
      <c r="U41" s="207" t="str">
        <f>SUBSTITUTE(SUBSTITUTE(SUBSTITUTE("dd"&amp;$B41&amp;$C41&amp;$D41&amp;$E41&amp;$F41,".","_"),"(","_"),")","")</f>
        <v>dd1202_5</v>
      </c>
      <c r="V41" s="207"/>
      <c r="W41" s="210"/>
      <c r="X41" s="346"/>
      <c r="Y41" s="177"/>
      <c r="Z41" s="177"/>
      <c r="AA41" s="177"/>
      <c r="AB41" s="177"/>
      <c r="AC41" s="177" t="b">
        <f>OR(AD41:AE41)</f>
        <v>1</v>
      </c>
      <c r="AD41" s="177" t="b">
        <f>T41</f>
        <v>0</v>
      </c>
      <c r="AE41" s="177" t="b">
        <f>AND(R41,NOT(W41="Met"),NOT(W41="N/A"))</f>
        <v>1</v>
      </c>
      <c r="AF41" s="177" t="b">
        <f>AND(AE41,NOT(Q41))</f>
        <v>1</v>
      </c>
      <c r="AG41" s="177"/>
      <c r="AH41" s="177"/>
      <c r="AI41" s="177"/>
      <c r="AJ41" s="177"/>
      <c r="AK41" s="177"/>
      <c r="AL41" s="177"/>
      <c r="AM41" s="177"/>
      <c r="AN41" s="177"/>
      <c r="AO41" s="177"/>
      <c r="AP41" s="19" t="str">
        <f>SUBSTITUTE(SUBSTITUTE(SUBSTITUTE("vch"&amp;$B41&amp;$C41&amp;$D41&amp;$E41&amp;$F41,".","_"),"(","_"),")","")</f>
        <v>vch1202_5</v>
      </c>
      <c r="AQ41" s="19" t="str">
        <f>IF(ISBLANK(W41),"",W41)</f>
        <v/>
      </c>
      <c r="AR41" s="177" t="str">
        <f>SUBSTITUTE(SUBSTITUTE(SUBSTITUTE("vnt"&amp;$B41&amp;$C41&amp;$D41&amp;$E41&amp;$F41,".","_"),"(","_"),")","")</f>
        <v>vnt1202_5</v>
      </c>
      <c r="AS41" s="19" t="str">
        <f>IF(ISBLANK(X41),"",X41)</f>
        <v/>
      </c>
      <c r="AT41" s="177"/>
      <c r="AU41" s="177"/>
      <c r="AV41" s="177"/>
      <c r="AW41" s="177"/>
      <c r="AX41" s="271"/>
      <c r="AY41" s="177"/>
    </row>
    <row r="42" spans="1:51" ht="15" customHeight="1" thickBot="1" x14ac:dyDescent="0.25">
      <c r="A42" s="246">
        <v>12</v>
      </c>
      <c r="B42" s="247">
        <v>1202.5</v>
      </c>
      <c r="C42" s="248"/>
      <c r="D42" s="248"/>
      <c r="E42" s="249"/>
      <c r="F42" s="249"/>
      <c r="G42" s="39" t="s">
        <v>2567</v>
      </c>
      <c r="H42" s="246" t="s">
        <v>2571</v>
      </c>
      <c r="I42" s="78"/>
      <c r="J42" s="78"/>
      <c r="K42" s="78"/>
      <c r="L42" s="329"/>
      <c r="M42" s="205"/>
      <c r="N42" s="205"/>
      <c r="O42" s="205"/>
      <c r="P42" s="205"/>
      <c r="Q42" s="205"/>
      <c r="R42" s="205"/>
      <c r="S42" s="205"/>
      <c r="T42" s="205"/>
      <c r="U42" s="205"/>
      <c r="V42" s="205"/>
      <c r="W42" s="205"/>
      <c r="X42" s="345"/>
      <c r="Y42" s="177"/>
      <c r="Z42" s="177"/>
      <c r="AA42" s="177"/>
      <c r="AB42" s="177"/>
      <c r="AC42" s="177"/>
      <c r="AD42" s="177"/>
      <c r="AE42" s="177"/>
      <c r="AF42" s="177"/>
      <c r="AG42" s="177"/>
      <c r="AH42" s="177"/>
      <c r="AI42" s="177"/>
      <c r="AJ42" s="177"/>
      <c r="AK42" s="177"/>
      <c r="AL42" s="177"/>
      <c r="AM42" s="177"/>
      <c r="AN42" s="177"/>
      <c r="AO42" s="177"/>
      <c r="AP42" s="177"/>
      <c r="AQ42" s="177"/>
      <c r="AR42" s="177"/>
      <c r="AS42" s="177"/>
      <c r="AT42" s="177"/>
      <c r="AU42" s="177"/>
      <c r="AV42" s="177"/>
      <c r="AW42" s="177"/>
      <c r="AX42" s="271"/>
      <c r="AY42" s="177"/>
    </row>
    <row r="43" spans="1:51" ht="15" customHeight="1" thickTop="1" x14ac:dyDescent="0.2">
      <c r="A43" s="246">
        <v>12</v>
      </c>
      <c r="B43" s="247">
        <v>1202.5999999999999</v>
      </c>
      <c r="C43" s="248"/>
      <c r="D43" s="248"/>
      <c r="E43" s="249"/>
      <c r="F43" s="249"/>
      <c r="G43" s="39" t="s">
        <v>2567</v>
      </c>
      <c r="H43" s="246" t="s">
        <v>2571</v>
      </c>
      <c r="I43" s="206" t="s">
        <v>2214</v>
      </c>
      <c r="J43" s="82"/>
      <c r="K43" s="82"/>
      <c r="L43" s="328" t="s">
        <v>2215</v>
      </c>
      <c r="M43" s="207"/>
      <c r="N43" s="207"/>
      <c r="O43" s="207"/>
      <c r="P43" s="207" t="b">
        <v>1</v>
      </c>
      <c r="Q43" s="207" t="b">
        <v>0</v>
      </c>
      <c r="R43" s="207" t="b">
        <v>1</v>
      </c>
      <c r="S43" s="207" t="b">
        <v>1</v>
      </c>
      <c r="T43" s="207" t="b">
        <v>0</v>
      </c>
      <c r="U43" s="207" t="str">
        <f>SUBSTITUTE(SUBSTITUTE(SUBSTITUTE("dd"&amp;$B43&amp;$C43&amp;$D43&amp;$E43&amp;$F43,".","_"),"(","_"),")","")</f>
        <v>dd1202_6</v>
      </c>
      <c r="V43" s="207"/>
      <c r="W43" s="210"/>
      <c r="X43" s="346"/>
      <c r="Y43" s="177"/>
      <c r="Z43" s="177"/>
      <c r="AA43" s="177"/>
      <c r="AB43" s="177"/>
      <c r="AC43" s="177" t="b">
        <f>OR(AD43:AE43)</f>
        <v>1</v>
      </c>
      <c r="AD43" s="177" t="b">
        <f>T43</f>
        <v>0</v>
      </c>
      <c r="AE43" s="177" t="b">
        <f>AND(R43,NOT(W43="Met"),NOT(W43="N/A"))</f>
        <v>1</v>
      </c>
      <c r="AF43" s="177" t="b">
        <f>AND(AE43,NOT(Q43))</f>
        <v>1</v>
      </c>
      <c r="AG43" s="177"/>
      <c r="AH43" s="177"/>
      <c r="AI43" s="177"/>
      <c r="AJ43" s="177"/>
      <c r="AK43" s="177"/>
      <c r="AL43" s="177"/>
      <c r="AM43" s="177"/>
      <c r="AN43" s="177"/>
      <c r="AO43" s="177"/>
      <c r="AP43" s="19" t="str">
        <f>SUBSTITUTE(SUBSTITUTE(SUBSTITUTE("vch"&amp;$B43&amp;$C43&amp;$D43&amp;$E43&amp;$F43,".","_"),"(","_"),")","")</f>
        <v>vch1202_6</v>
      </c>
      <c r="AQ43" s="19" t="str">
        <f>IF(ISBLANK(W43),"",W43)</f>
        <v/>
      </c>
      <c r="AR43" s="177" t="str">
        <f>SUBSTITUTE(SUBSTITUTE(SUBSTITUTE("vnt"&amp;$B43&amp;$C43&amp;$D43&amp;$E43&amp;$F43,".","_"),"(","_"),")","")</f>
        <v>vnt1202_6</v>
      </c>
      <c r="AS43" s="19" t="str">
        <f>IF(ISBLANK(X43),"",X43)</f>
        <v/>
      </c>
      <c r="AT43" s="177"/>
      <c r="AU43" s="177"/>
      <c r="AV43" s="177"/>
      <c r="AW43" s="177"/>
      <c r="AX43" s="271"/>
      <c r="AY43" s="177"/>
    </row>
    <row r="44" spans="1:51" ht="15" customHeight="1" x14ac:dyDescent="0.2">
      <c r="A44" s="246">
        <v>12</v>
      </c>
      <c r="B44" s="247">
        <v>1202.5999999999999</v>
      </c>
      <c r="C44" s="248"/>
      <c r="D44" s="248"/>
      <c r="E44" s="249"/>
      <c r="F44" s="249"/>
      <c r="G44" s="39" t="s">
        <v>2567</v>
      </c>
      <c r="H44" s="246" t="s">
        <v>2571</v>
      </c>
      <c r="I44" s="77"/>
      <c r="J44" s="77"/>
      <c r="K44" s="77"/>
      <c r="L44" s="327"/>
      <c r="M44" s="17"/>
      <c r="N44" s="17"/>
      <c r="O44" s="17"/>
      <c r="P44" s="17"/>
      <c r="Q44" s="17"/>
      <c r="R44" s="17"/>
      <c r="S44" s="17"/>
      <c r="T44" s="17"/>
      <c r="U44" s="17"/>
      <c r="V44" s="17"/>
      <c r="W44" s="17"/>
      <c r="X44" s="344"/>
      <c r="Y44" s="177"/>
      <c r="Z44" s="177"/>
      <c r="AA44" s="177"/>
      <c r="AB44" s="177"/>
      <c r="AC44" s="177"/>
      <c r="AD44" s="177"/>
      <c r="AE44" s="177"/>
      <c r="AF44" s="177"/>
      <c r="AG44" s="177"/>
      <c r="AH44" s="177"/>
      <c r="AI44" s="177"/>
      <c r="AJ44" s="177"/>
      <c r="AK44" s="177"/>
      <c r="AL44" s="177"/>
      <c r="AM44" s="177"/>
      <c r="AN44" s="177"/>
      <c r="AO44" s="177"/>
      <c r="AP44" s="177"/>
      <c r="AQ44" s="177"/>
      <c r="AR44" s="177"/>
      <c r="AS44" s="177"/>
      <c r="AT44" s="177"/>
      <c r="AU44" s="177"/>
      <c r="AV44" s="177"/>
      <c r="AW44" s="177"/>
      <c r="AX44" s="177"/>
      <c r="AY44" s="177"/>
    </row>
    <row r="45" spans="1:51" ht="15" customHeight="1" thickBot="1" x14ac:dyDescent="0.25">
      <c r="A45" s="246">
        <v>12</v>
      </c>
      <c r="B45" s="247">
        <v>1202.5999999999999</v>
      </c>
      <c r="C45" s="248"/>
      <c r="D45" s="248"/>
      <c r="E45" s="249"/>
      <c r="F45" s="249"/>
      <c r="G45" s="39" t="s">
        <v>2567</v>
      </c>
      <c r="H45" s="246" t="s">
        <v>2571</v>
      </c>
      <c r="I45" s="78"/>
      <c r="J45" s="78"/>
      <c r="K45" s="78"/>
      <c r="L45" s="329"/>
      <c r="M45" s="205"/>
      <c r="N45" s="205"/>
      <c r="O45" s="205"/>
      <c r="P45" s="205"/>
      <c r="Q45" s="205"/>
      <c r="R45" s="205"/>
      <c r="S45" s="205"/>
      <c r="T45" s="205"/>
      <c r="U45" s="205"/>
      <c r="V45" s="205"/>
      <c r="W45" s="205"/>
      <c r="X45" s="345"/>
      <c r="Y45" s="177"/>
      <c r="Z45" s="177"/>
      <c r="AA45" s="177"/>
      <c r="AB45" s="177"/>
      <c r="AC45" s="177"/>
      <c r="AD45" s="177"/>
      <c r="AE45" s="177"/>
      <c r="AF45" s="177"/>
      <c r="AG45" s="177"/>
      <c r="AH45" s="177"/>
      <c r="AI45" s="177"/>
      <c r="AJ45" s="177"/>
      <c r="AK45" s="177"/>
      <c r="AL45" s="177"/>
      <c r="AM45" s="177"/>
      <c r="AN45" s="177"/>
      <c r="AO45" s="177"/>
      <c r="AP45" s="177"/>
      <c r="AQ45" s="177"/>
      <c r="AR45" s="177"/>
      <c r="AS45" s="177"/>
      <c r="AT45" s="177"/>
      <c r="AU45" s="177"/>
      <c r="AV45" s="177"/>
      <c r="AW45" s="177"/>
      <c r="AX45" s="177"/>
      <c r="AY45" s="177"/>
    </row>
    <row r="46" spans="1:51" ht="15" customHeight="1" thickTop="1" x14ac:dyDescent="0.2">
      <c r="A46" s="246">
        <v>12</v>
      </c>
      <c r="B46" s="247">
        <v>1202.7</v>
      </c>
      <c r="C46" s="248"/>
      <c r="D46" s="248"/>
      <c r="E46" s="249"/>
      <c r="F46" s="249"/>
      <c r="G46" s="39" t="s">
        <v>2567</v>
      </c>
      <c r="H46" s="251" t="s">
        <v>2571</v>
      </c>
      <c r="I46" s="86" t="s">
        <v>2217</v>
      </c>
      <c r="J46" s="76"/>
      <c r="K46" s="76"/>
      <c r="L46" s="327" t="s">
        <v>2218</v>
      </c>
      <c r="M46" s="17"/>
      <c r="N46" s="177"/>
      <c r="O46" s="177"/>
      <c r="P46" s="177"/>
      <c r="Q46" s="177"/>
      <c r="R46" s="177"/>
      <c r="S46" s="177"/>
      <c r="T46" s="177"/>
      <c r="U46" s="177"/>
      <c r="V46" s="177"/>
      <c r="W46" s="177"/>
      <c r="X46" s="177"/>
      <c r="Y46" s="177"/>
      <c r="Z46" s="177"/>
      <c r="AA46" s="177"/>
      <c r="AB46" s="177"/>
      <c r="AC46" s="177"/>
      <c r="AD46" s="177"/>
      <c r="AE46" s="177"/>
      <c r="AF46" s="177"/>
      <c r="AG46" s="177"/>
      <c r="AH46" s="177"/>
      <c r="AI46" s="177"/>
      <c r="AJ46" s="177"/>
      <c r="AK46" s="177"/>
      <c r="AL46" s="177"/>
      <c r="AM46" s="177"/>
      <c r="AN46" s="177"/>
      <c r="AO46" s="177"/>
      <c r="AP46" s="177"/>
      <c r="AQ46" s="177"/>
      <c r="AR46" s="177"/>
      <c r="AS46" s="177"/>
      <c r="AT46" s="177"/>
      <c r="AU46" s="177"/>
      <c r="AV46" s="177"/>
      <c r="AW46" s="177"/>
      <c r="AX46" s="177"/>
      <c r="AY46" s="177"/>
    </row>
    <row r="47" spans="1:51" ht="15" customHeight="1" x14ac:dyDescent="0.2">
      <c r="A47" s="246">
        <v>12</v>
      </c>
      <c r="B47" s="247">
        <v>1202.7</v>
      </c>
      <c r="C47" s="248"/>
      <c r="D47" s="248"/>
      <c r="E47" s="249"/>
      <c r="F47" s="249"/>
      <c r="G47" s="39" t="s">
        <v>2567</v>
      </c>
      <c r="H47" s="251" t="s">
        <v>2571</v>
      </c>
      <c r="I47" s="76"/>
      <c r="J47" s="76"/>
      <c r="K47" s="76"/>
      <c r="L47" s="327"/>
      <c r="M47" s="17"/>
      <c r="N47" s="177"/>
      <c r="O47" s="177"/>
      <c r="P47" s="177"/>
      <c r="Q47" s="177"/>
      <c r="R47" s="177"/>
      <c r="S47" s="177"/>
      <c r="T47" s="177"/>
      <c r="U47" s="177"/>
      <c r="V47" s="177"/>
      <c r="W47" s="177"/>
      <c r="X47" s="177"/>
      <c r="Y47" s="177"/>
      <c r="Z47" s="177"/>
      <c r="AA47" s="177"/>
      <c r="AB47" s="177"/>
      <c r="AC47" s="177"/>
      <c r="AD47" s="177"/>
      <c r="AE47" s="177"/>
      <c r="AF47" s="177"/>
      <c r="AG47" s="177"/>
      <c r="AH47" s="177"/>
      <c r="AI47" s="177"/>
      <c r="AJ47" s="177"/>
      <c r="AK47" s="177"/>
      <c r="AL47" s="177"/>
      <c r="AM47" s="177"/>
      <c r="AN47" s="177"/>
      <c r="AO47" s="177"/>
      <c r="AP47" s="177"/>
      <c r="AQ47" s="177"/>
      <c r="AR47" s="177"/>
      <c r="AS47" s="177"/>
      <c r="AT47" s="177"/>
      <c r="AU47" s="177"/>
      <c r="AV47" s="177"/>
      <c r="AW47" s="177"/>
      <c r="AX47" s="177"/>
      <c r="AY47" s="177"/>
    </row>
    <row r="48" spans="1:51" ht="15" customHeight="1" x14ac:dyDescent="0.2">
      <c r="A48" s="246">
        <v>12</v>
      </c>
      <c r="B48" s="247">
        <v>1202.7</v>
      </c>
      <c r="C48" s="248"/>
      <c r="D48" s="248"/>
      <c r="E48" s="249"/>
      <c r="F48" s="249"/>
      <c r="G48" s="39" t="s">
        <v>2567</v>
      </c>
      <c r="H48" s="251" t="s">
        <v>2571</v>
      </c>
      <c r="I48" s="76"/>
      <c r="J48" s="76"/>
      <c r="K48" s="76"/>
      <c r="L48" s="327"/>
      <c r="M48" s="17"/>
      <c r="N48" s="177"/>
      <c r="O48" s="177"/>
      <c r="P48" s="177"/>
      <c r="Q48" s="177"/>
      <c r="R48" s="177"/>
      <c r="S48" s="177"/>
      <c r="T48" s="177"/>
      <c r="U48" s="177"/>
      <c r="V48" s="177"/>
      <c r="W48" s="177"/>
      <c r="X48" s="177"/>
      <c r="Y48" s="177"/>
      <c r="Z48" s="177"/>
      <c r="AA48" s="177"/>
      <c r="AB48" s="177"/>
      <c r="AC48" s="177"/>
      <c r="AD48" s="177"/>
      <c r="AE48" s="177"/>
      <c r="AF48" s="177"/>
      <c r="AG48" s="177"/>
      <c r="AH48" s="177"/>
      <c r="AI48" s="177"/>
      <c r="AJ48" s="177"/>
      <c r="AK48" s="177"/>
      <c r="AL48" s="177"/>
      <c r="AM48" s="177"/>
      <c r="AN48" s="177"/>
      <c r="AO48" s="177"/>
      <c r="AP48" s="177"/>
      <c r="AQ48" s="177"/>
      <c r="AR48" s="177"/>
      <c r="AS48" s="177"/>
      <c r="AT48" s="177"/>
      <c r="AU48" s="177"/>
      <c r="AV48" s="177"/>
      <c r="AW48" s="177"/>
      <c r="AX48" s="177"/>
      <c r="AY48" s="177"/>
    </row>
    <row r="49" spans="1:46" ht="15" customHeight="1" x14ac:dyDescent="0.2">
      <c r="A49" s="246">
        <v>12</v>
      </c>
      <c r="B49" s="247">
        <v>1202.7</v>
      </c>
      <c r="C49" s="248"/>
      <c r="D49" s="248"/>
      <c r="E49" s="249"/>
      <c r="F49" s="249"/>
      <c r="G49" s="39" t="s">
        <v>2567</v>
      </c>
      <c r="H49" s="251" t="s">
        <v>2571</v>
      </c>
      <c r="I49" s="76"/>
      <c r="J49" s="76"/>
      <c r="K49" s="76"/>
      <c r="L49" s="327"/>
      <c r="M49" s="17"/>
      <c r="N49" s="177"/>
      <c r="O49" s="177"/>
      <c r="P49" s="177"/>
      <c r="Q49" s="177"/>
      <c r="R49" s="177"/>
      <c r="S49" s="177"/>
      <c r="T49" s="177"/>
      <c r="U49" s="177"/>
      <c r="V49" s="177"/>
      <c r="W49" s="177"/>
      <c r="X49" s="177"/>
      <c r="Y49" s="177"/>
      <c r="Z49" s="177"/>
      <c r="AA49" s="177"/>
      <c r="AB49" s="177"/>
      <c r="AC49" s="177"/>
      <c r="AD49" s="177"/>
      <c r="AE49" s="177"/>
      <c r="AF49" s="177"/>
      <c r="AG49" s="177"/>
      <c r="AH49" s="177"/>
      <c r="AI49" s="177"/>
      <c r="AJ49" s="177"/>
      <c r="AK49" s="177"/>
      <c r="AL49" s="177"/>
      <c r="AM49" s="177"/>
      <c r="AN49" s="177"/>
      <c r="AO49" s="177"/>
      <c r="AP49" s="177"/>
      <c r="AQ49" s="177"/>
      <c r="AR49" s="177"/>
      <c r="AS49" s="177"/>
      <c r="AT49" s="177"/>
    </row>
    <row r="50" spans="1:46" ht="15" customHeight="1" x14ac:dyDescent="0.2">
      <c r="A50" s="246">
        <v>12</v>
      </c>
      <c r="B50" s="247">
        <v>1202.7</v>
      </c>
      <c r="C50" s="248"/>
      <c r="D50" s="248"/>
      <c r="E50" s="249"/>
      <c r="F50" s="249"/>
      <c r="G50" s="39" t="s">
        <v>2567</v>
      </c>
      <c r="H50" s="251" t="s">
        <v>2571</v>
      </c>
      <c r="I50" s="76"/>
      <c r="J50" s="76"/>
      <c r="K50" s="76"/>
      <c r="L50" s="327"/>
      <c r="M50" s="17"/>
      <c r="N50" s="177"/>
      <c r="O50" s="177"/>
      <c r="P50" s="177"/>
      <c r="Q50" s="177"/>
      <c r="R50" s="177"/>
      <c r="S50" s="177"/>
      <c r="T50" s="177"/>
      <c r="U50" s="177"/>
      <c r="V50" s="177"/>
      <c r="W50" s="177"/>
      <c r="X50" s="177"/>
      <c r="Y50" s="177"/>
      <c r="Z50" s="177"/>
      <c r="AA50" s="177"/>
      <c r="AB50" s="177"/>
      <c r="AC50" s="177"/>
      <c r="AD50" s="177"/>
      <c r="AE50" s="177"/>
      <c r="AF50" s="177"/>
      <c r="AG50" s="177"/>
      <c r="AH50" s="177"/>
      <c r="AI50" s="177"/>
      <c r="AJ50" s="177"/>
      <c r="AK50" s="177"/>
      <c r="AL50" s="177"/>
      <c r="AM50" s="177"/>
      <c r="AN50" s="177"/>
      <c r="AO50" s="177"/>
      <c r="AP50" s="177"/>
      <c r="AQ50" s="177"/>
      <c r="AR50" s="177"/>
      <c r="AS50" s="177"/>
      <c r="AT50" s="177"/>
    </row>
    <row r="51" spans="1:46" ht="15" customHeight="1" x14ac:dyDescent="0.2">
      <c r="A51" s="246">
        <v>12</v>
      </c>
      <c r="B51" s="247">
        <v>1202.7</v>
      </c>
      <c r="C51" s="248"/>
      <c r="D51" s="248"/>
      <c r="E51" s="249"/>
      <c r="F51" s="249"/>
      <c r="G51" s="39" t="s">
        <v>2567</v>
      </c>
      <c r="H51" s="251" t="s">
        <v>2571</v>
      </c>
      <c r="I51" s="76"/>
      <c r="J51" s="76"/>
      <c r="K51" s="76"/>
      <c r="L51" s="276" t="s">
        <v>2220</v>
      </c>
      <c r="M51" s="17"/>
      <c r="N51" s="177"/>
      <c r="O51" s="177"/>
      <c r="P51" s="177"/>
      <c r="Q51" s="177"/>
      <c r="R51" s="177"/>
      <c r="S51" s="177"/>
      <c r="T51" s="177"/>
      <c r="U51" s="177"/>
      <c r="V51" s="177"/>
      <c r="W51" s="177"/>
      <c r="X51" s="177"/>
      <c r="Y51" s="177"/>
      <c r="Z51" s="177"/>
      <c r="AA51" s="177"/>
      <c r="AB51" s="177"/>
      <c r="AC51" s="177"/>
      <c r="AD51" s="177"/>
      <c r="AE51" s="177"/>
      <c r="AF51" s="177"/>
      <c r="AG51" s="177"/>
      <c r="AH51" s="177"/>
      <c r="AI51" s="177"/>
      <c r="AJ51" s="177"/>
      <c r="AK51" s="177"/>
      <c r="AL51" s="177"/>
      <c r="AM51" s="177"/>
      <c r="AN51" s="177"/>
      <c r="AO51" s="177"/>
      <c r="AP51" s="177"/>
      <c r="AQ51" s="177"/>
      <c r="AR51" s="177"/>
      <c r="AS51" s="177"/>
      <c r="AT51" s="177"/>
    </row>
    <row r="52" spans="1:46" ht="15" customHeight="1" x14ac:dyDescent="0.2">
      <c r="A52" s="246">
        <v>12</v>
      </c>
      <c r="B52" s="247">
        <v>1202.7</v>
      </c>
      <c r="C52" s="248" t="s">
        <v>2221</v>
      </c>
      <c r="D52" s="248"/>
      <c r="E52" s="249"/>
      <c r="F52" s="249"/>
      <c r="G52" s="39" t="s">
        <v>2567</v>
      </c>
      <c r="H52" s="251" t="s">
        <v>2571</v>
      </c>
      <c r="I52" s="76"/>
      <c r="J52" s="85" t="s">
        <v>2221</v>
      </c>
      <c r="K52" s="85"/>
      <c r="L52" s="274" t="s">
        <v>2222</v>
      </c>
      <c r="M52" s="17"/>
      <c r="N52" s="177"/>
      <c r="O52" s="177"/>
      <c r="P52" s="177" t="b">
        <v>1</v>
      </c>
      <c r="Q52" s="177" t="b">
        <v>0</v>
      </c>
      <c r="R52" s="177" t="b">
        <v>1</v>
      </c>
      <c r="S52" s="177" t="b">
        <v>1</v>
      </c>
      <c r="T52" s="177" t="b">
        <v>0</v>
      </c>
      <c r="U52" s="177" t="str">
        <f>SUBSTITUTE(SUBSTITUTE(SUBSTITUTE("dd"&amp;$B52&amp;$C52&amp;$D52&amp;$E52&amp;$F52,".","_"),"(","_"),")","")</f>
        <v>dd1202_7_1</v>
      </c>
      <c r="V52" s="177"/>
      <c r="W52" s="237"/>
      <c r="X52" s="258"/>
      <c r="Y52" s="177"/>
      <c r="Z52" s="177"/>
      <c r="AA52" s="177"/>
      <c r="AB52" s="177"/>
      <c r="AC52" s="177" t="b">
        <f>OR(AD52:AE52)</f>
        <v>1</v>
      </c>
      <c r="AD52" s="177" t="b">
        <f>T52</f>
        <v>0</v>
      </c>
      <c r="AE52" s="177" t="b">
        <f>AND(R52,NOT(W52="Met"),NOT(W52="N/A"))</f>
        <v>1</v>
      </c>
      <c r="AF52" s="177" t="b">
        <f>AND(AE52,NOT(Q52))</f>
        <v>1</v>
      </c>
      <c r="AG52" s="177"/>
      <c r="AH52" s="177"/>
      <c r="AI52" s="177"/>
      <c r="AJ52" s="177"/>
      <c r="AK52" s="177"/>
      <c r="AL52" s="177"/>
      <c r="AM52" s="177"/>
      <c r="AN52" s="177"/>
      <c r="AO52" s="177"/>
      <c r="AP52" s="19" t="str">
        <f>SUBSTITUTE(SUBSTITUTE(SUBSTITUTE("vch"&amp;$B52&amp;$C52&amp;$D52&amp;$E52&amp;$F52,".","_"),"(","_"),")","")</f>
        <v>vch1202_7_1</v>
      </c>
      <c r="AQ52" s="19" t="str">
        <f>IF(ISBLANK(W52),"",W52)</f>
        <v/>
      </c>
      <c r="AR52" s="177" t="str">
        <f>SUBSTITUTE(SUBSTITUTE(SUBSTITUTE("vnt"&amp;$B52&amp;$C52&amp;$D52&amp;$E52&amp;$F52,".","_"),"(","_"),")","")</f>
        <v>vnt1202_7_1</v>
      </c>
      <c r="AS52" s="19" t="str">
        <f>IF(ISBLANK(X52),"",X52)</f>
        <v/>
      </c>
      <c r="AT52" s="177"/>
    </row>
    <row r="53" spans="1:46" ht="15" customHeight="1" x14ac:dyDescent="0.2">
      <c r="A53" s="246">
        <v>12</v>
      </c>
      <c r="B53" s="247">
        <v>1202.7</v>
      </c>
      <c r="C53" s="248" t="s">
        <v>2223</v>
      </c>
      <c r="D53" s="248"/>
      <c r="E53" s="249"/>
      <c r="F53" s="249"/>
      <c r="G53" s="39" t="s">
        <v>2567</v>
      </c>
      <c r="H53" s="251" t="s">
        <v>2571</v>
      </c>
      <c r="I53" s="76"/>
      <c r="J53" s="221" t="s">
        <v>2223</v>
      </c>
      <c r="K53" s="221"/>
      <c r="L53" s="200" t="s">
        <v>2224</v>
      </c>
      <c r="M53" s="17"/>
      <c r="N53" s="177"/>
      <c r="O53" s="177"/>
      <c r="P53" s="177" t="b">
        <v>1</v>
      </c>
      <c r="Q53" s="177" t="b">
        <v>0</v>
      </c>
      <c r="R53" s="177" t="b">
        <v>1</v>
      </c>
      <c r="S53" s="177" t="b">
        <v>1</v>
      </c>
      <c r="T53" s="177" t="b">
        <v>0</v>
      </c>
      <c r="U53" s="177" t="str">
        <f>SUBSTITUTE(SUBSTITUTE(SUBSTITUTE("dd"&amp;$B53&amp;$C53&amp;$D53&amp;$E53&amp;$F53,".","_"),"(","_"),")","")</f>
        <v>dd1202_7_2</v>
      </c>
      <c r="V53" s="177"/>
      <c r="W53" s="237"/>
      <c r="X53" s="258"/>
      <c r="Y53" s="177"/>
      <c r="Z53" s="177"/>
      <c r="AA53" s="177"/>
      <c r="AB53" s="177"/>
      <c r="AC53" s="177" t="b">
        <f>OR(AD53:AE53)</f>
        <v>1</v>
      </c>
      <c r="AD53" s="177" t="b">
        <f>T53</f>
        <v>0</v>
      </c>
      <c r="AE53" s="177" t="b">
        <f>AND(R53,NOT(W53="Met"),NOT(W53="N/A"))</f>
        <v>1</v>
      </c>
      <c r="AF53" s="177" t="b">
        <f>AND(AE53,NOT(Q53))</f>
        <v>1</v>
      </c>
      <c r="AG53" s="177"/>
      <c r="AH53" s="177"/>
      <c r="AI53" s="177"/>
      <c r="AJ53" s="177"/>
      <c r="AK53" s="177"/>
      <c r="AL53" s="177"/>
      <c r="AM53" s="177"/>
      <c r="AN53" s="177"/>
      <c r="AO53" s="177"/>
      <c r="AP53" s="19" t="str">
        <f>SUBSTITUTE(SUBSTITUTE(SUBSTITUTE("vch"&amp;$B53&amp;$C53&amp;$D53&amp;$E53&amp;$F53,".","_"),"(","_"),")","")</f>
        <v>vch1202_7_2</v>
      </c>
      <c r="AQ53" s="19" t="str">
        <f>IF(ISBLANK(W53),"",W53)</f>
        <v/>
      </c>
      <c r="AR53" s="177" t="str">
        <f>SUBSTITUTE(SUBSTITUTE(SUBSTITUTE("vnt"&amp;$B53&amp;$C53&amp;$D53&amp;$E53&amp;$F53,".","_"),"(","_"),")","")</f>
        <v>vnt1202_7_2</v>
      </c>
      <c r="AS53" s="19" t="str">
        <f>IF(ISBLANK(X53),"",X53)</f>
        <v/>
      </c>
      <c r="AT53" s="177"/>
    </row>
    <row r="54" spans="1:46" ht="15" customHeight="1" x14ac:dyDescent="0.2">
      <c r="A54" s="246">
        <v>12</v>
      </c>
      <c r="B54" s="247">
        <v>1202.7</v>
      </c>
      <c r="C54" s="248" t="s">
        <v>2225</v>
      </c>
      <c r="D54" s="248"/>
      <c r="E54" s="249"/>
      <c r="F54" s="249"/>
      <c r="G54" s="39" t="s">
        <v>2567</v>
      </c>
      <c r="H54" s="251" t="s">
        <v>2571</v>
      </c>
      <c r="I54" s="76"/>
      <c r="J54" s="221" t="s">
        <v>2225</v>
      </c>
      <c r="K54" s="221"/>
      <c r="L54" s="200" t="s">
        <v>2226</v>
      </c>
      <c r="M54" s="17"/>
      <c r="N54" s="177"/>
      <c r="O54" s="177"/>
      <c r="P54" s="177" t="b">
        <v>1</v>
      </c>
      <c r="Q54" s="177" t="b">
        <v>0</v>
      </c>
      <c r="R54" s="177" t="b">
        <v>1</v>
      </c>
      <c r="S54" s="177" t="b">
        <v>1</v>
      </c>
      <c r="T54" s="177" t="b">
        <v>0</v>
      </c>
      <c r="U54" s="177" t="str">
        <f>SUBSTITUTE(SUBSTITUTE(SUBSTITUTE("dd"&amp;$B54&amp;$C54&amp;$D54&amp;$E54&amp;$F54,".","_"),"(","_"),")","")</f>
        <v>dd1202_7_3</v>
      </c>
      <c r="V54" s="177"/>
      <c r="W54" s="237"/>
      <c r="X54" s="258"/>
      <c r="Y54" s="177"/>
      <c r="Z54" s="177"/>
      <c r="AA54" s="177"/>
      <c r="AB54" s="177"/>
      <c r="AC54" s="177" t="b">
        <f>OR(AD54:AE54)</f>
        <v>1</v>
      </c>
      <c r="AD54" s="177" t="b">
        <f>T54</f>
        <v>0</v>
      </c>
      <c r="AE54" s="177" t="b">
        <f>AND(R54,NOT(W54="Met"),NOT(W54="N/A"))</f>
        <v>1</v>
      </c>
      <c r="AF54" s="177" t="b">
        <f>AND(AE54,NOT(Q54))</f>
        <v>1</v>
      </c>
      <c r="AG54" s="177"/>
      <c r="AH54" s="177"/>
      <c r="AI54" s="177"/>
      <c r="AJ54" s="177"/>
      <c r="AK54" s="177"/>
      <c r="AL54" s="177"/>
      <c r="AM54" s="177"/>
      <c r="AN54" s="177"/>
      <c r="AO54" s="177"/>
      <c r="AP54" s="19" t="str">
        <f>SUBSTITUTE(SUBSTITUTE(SUBSTITUTE("vch"&amp;$B54&amp;$C54&amp;$D54&amp;$E54&amp;$F54,".","_"),"(","_"),")","")</f>
        <v>vch1202_7_3</v>
      </c>
      <c r="AQ54" s="19" t="str">
        <f>IF(ISBLANK(W54),"",W54)</f>
        <v/>
      </c>
      <c r="AR54" s="177" t="str">
        <f>SUBSTITUTE(SUBSTITUTE(SUBSTITUTE("vnt"&amp;$B54&amp;$C54&amp;$D54&amp;$E54&amp;$F54,".","_"),"(","_"),")","")</f>
        <v>vnt1202_7_3</v>
      </c>
      <c r="AS54" s="19" t="str">
        <f>IF(ISBLANK(X54),"",X54)</f>
        <v/>
      </c>
      <c r="AT54" s="177"/>
    </row>
    <row r="55" spans="1:46" ht="15" customHeight="1" x14ac:dyDescent="0.2">
      <c r="A55" s="246">
        <v>12</v>
      </c>
      <c r="B55" s="247">
        <v>1202.7</v>
      </c>
      <c r="C55" s="248" t="s">
        <v>2227</v>
      </c>
      <c r="D55" s="248"/>
      <c r="E55" s="249"/>
      <c r="F55" s="249"/>
      <c r="G55" s="39" t="s">
        <v>2567</v>
      </c>
      <c r="H55" s="251" t="s">
        <v>2571</v>
      </c>
      <c r="I55" s="76"/>
      <c r="J55" s="225" t="s">
        <v>2227</v>
      </c>
      <c r="K55" s="225"/>
      <c r="L55" s="323" t="s">
        <v>2228</v>
      </c>
      <c r="M55" s="17"/>
      <c r="N55" s="177"/>
      <c r="O55" s="177"/>
      <c r="P55" s="177" t="b">
        <v>1</v>
      </c>
      <c r="Q55" s="177" t="b">
        <v>0</v>
      </c>
      <c r="R55" s="177" t="b">
        <v>1</v>
      </c>
      <c r="S55" s="177" t="b">
        <v>1</v>
      </c>
      <c r="T55" s="177" t="b">
        <v>0</v>
      </c>
      <c r="U55" s="177" t="str">
        <f>SUBSTITUTE(SUBSTITUTE(SUBSTITUTE("dd"&amp;$B55&amp;$C55&amp;$D55&amp;$E55&amp;$F55,".","_"),"(","_"),")","")</f>
        <v>dd1202_7_4</v>
      </c>
      <c r="V55" s="177"/>
      <c r="W55" s="237"/>
      <c r="X55" s="342"/>
      <c r="Y55" s="177"/>
      <c r="Z55" s="177"/>
      <c r="AA55" s="177"/>
      <c r="AB55" s="177"/>
      <c r="AC55" s="177" t="b">
        <f>OR(AD55:AE55)</f>
        <v>1</v>
      </c>
      <c r="AD55" s="177" t="b">
        <f>T55</f>
        <v>0</v>
      </c>
      <c r="AE55" s="177" t="b">
        <f>AND(R55,NOT(W55="Met"),NOT(W55="N/A"))</f>
        <v>1</v>
      </c>
      <c r="AF55" s="177" t="b">
        <f>AND(AE55,NOT(Q55))</f>
        <v>1</v>
      </c>
      <c r="AG55" s="177"/>
      <c r="AH55" s="177"/>
      <c r="AI55" s="177"/>
      <c r="AJ55" s="177"/>
      <c r="AK55" s="177"/>
      <c r="AL55" s="177"/>
      <c r="AM55" s="177"/>
      <c r="AN55" s="177"/>
      <c r="AO55" s="177"/>
      <c r="AP55" s="19" t="str">
        <f>SUBSTITUTE(SUBSTITUTE(SUBSTITUTE("vch"&amp;$B55&amp;$C55&amp;$D55&amp;$E55&amp;$F55,".","_"),"(","_"),")","")</f>
        <v>vch1202_7_4</v>
      </c>
      <c r="AQ55" s="19" t="str">
        <f>IF(ISBLANK(W55),"",W55)</f>
        <v/>
      </c>
      <c r="AR55" s="177" t="str">
        <f>SUBSTITUTE(SUBSTITUTE(SUBSTITUTE("vnt"&amp;$B55&amp;$C55&amp;$D55&amp;$E55&amp;$F55,".","_"),"(","_"),")","")</f>
        <v>vnt1202_7_4</v>
      </c>
      <c r="AS55" s="19" t="str">
        <f>IF(ISBLANK(X55),"",X55)</f>
        <v/>
      </c>
      <c r="AT55" s="177"/>
    </row>
    <row r="56" spans="1:46" ht="15" customHeight="1" x14ac:dyDescent="0.2">
      <c r="A56" s="246">
        <v>12</v>
      </c>
      <c r="B56" s="247">
        <v>1202.7</v>
      </c>
      <c r="C56" s="248" t="s">
        <v>2227</v>
      </c>
      <c r="D56" s="248"/>
      <c r="E56" s="249"/>
      <c r="F56" s="249"/>
      <c r="G56" s="39" t="s">
        <v>2567</v>
      </c>
      <c r="H56" s="251" t="s">
        <v>2571</v>
      </c>
      <c r="I56" s="76"/>
      <c r="J56" s="85"/>
      <c r="K56" s="85"/>
      <c r="L56" s="325"/>
      <c r="M56" s="17"/>
      <c r="N56" s="177"/>
      <c r="O56" s="177"/>
      <c r="P56" s="177"/>
      <c r="Q56" s="177"/>
      <c r="R56" s="177"/>
      <c r="S56" s="177"/>
      <c r="T56" s="177"/>
      <c r="U56" s="177"/>
      <c r="V56" s="177"/>
      <c r="W56" s="177"/>
      <c r="X56" s="343"/>
      <c r="Y56" s="177"/>
      <c r="Z56" s="177"/>
      <c r="AA56" s="177"/>
      <c r="AB56" s="177"/>
      <c r="AC56" s="177"/>
      <c r="AD56" s="177"/>
      <c r="AE56" s="177"/>
      <c r="AF56" s="177"/>
      <c r="AG56" s="177"/>
      <c r="AH56" s="177"/>
      <c r="AI56" s="177"/>
      <c r="AJ56" s="177"/>
      <c r="AK56" s="177"/>
      <c r="AL56" s="177"/>
      <c r="AM56" s="177"/>
      <c r="AN56" s="177"/>
      <c r="AO56" s="177"/>
      <c r="AP56" s="177"/>
      <c r="AQ56" s="177"/>
      <c r="AR56" s="177"/>
      <c r="AS56" s="177"/>
      <c r="AT56" s="177"/>
    </row>
    <row r="57" spans="1:46" ht="15" customHeight="1" x14ac:dyDescent="0.2">
      <c r="A57" s="246">
        <v>12</v>
      </c>
      <c r="B57" s="247">
        <v>1202.7</v>
      </c>
      <c r="C57" s="248" t="s">
        <v>2229</v>
      </c>
      <c r="D57" s="248"/>
      <c r="E57" s="249"/>
      <c r="F57" s="249"/>
      <c r="G57" s="39" t="s">
        <v>2567</v>
      </c>
      <c r="H57" s="251" t="s">
        <v>2571</v>
      </c>
      <c r="I57" s="76"/>
      <c r="J57" s="221" t="s">
        <v>2229</v>
      </c>
      <c r="K57" s="221"/>
      <c r="L57" s="200" t="s">
        <v>2230</v>
      </c>
      <c r="M57" s="17"/>
      <c r="N57" s="177"/>
      <c r="O57" s="177"/>
      <c r="P57" s="177" t="b">
        <v>1</v>
      </c>
      <c r="Q57" s="177" t="b">
        <v>0</v>
      </c>
      <c r="R57" s="177" t="b">
        <v>1</v>
      </c>
      <c r="S57" s="177" t="b">
        <v>1</v>
      </c>
      <c r="T57" s="177" t="b">
        <v>0</v>
      </c>
      <c r="U57" s="177" t="str">
        <f>SUBSTITUTE(SUBSTITUTE(SUBSTITUTE("dd"&amp;$B57&amp;$C57&amp;$D57&amp;$E57&amp;$F57,".","_"),"(","_"),")","")</f>
        <v>dd1202_7_5</v>
      </c>
      <c r="V57" s="177"/>
      <c r="W57" s="237"/>
      <c r="X57" s="258"/>
      <c r="Y57" s="177"/>
      <c r="Z57" s="177"/>
      <c r="AA57" s="177"/>
      <c r="AB57" s="177"/>
      <c r="AC57" s="177" t="b">
        <f>OR(AD57:AE57)</f>
        <v>1</v>
      </c>
      <c r="AD57" s="177" t="b">
        <f>T57</f>
        <v>0</v>
      </c>
      <c r="AE57" s="177" t="b">
        <f>AND(R57,NOT(W57="Met"),NOT(W57="N/A"))</f>
        <v>1</v>
      </c>
      <c r="AF57" s="177" t="b">
        <f>AND(AE57,NOT(Q57))</f>
        <v>1</v>
      </c>
      <c r="AG57" s="177"/>
      <c r="AH57" s="177"/>
      <c r="AI57" s="177"/>
      <c r="AJ57" s="177"/>
      <c r="AK57" s="177"/>
      <c r="AL57" s="177"/>
      <c r="AM57" s="177"/>
      <c r="AN57" s="177"/>
      <c r="AO57" s="177"/>
      <c r="AP57" s="19" t="str">
        <f>SUBSTITUTE(SUBSTITUTE(SUBSTITUTE("vch"&amp;$B57&amp;$C57&amp;$D57&amp;$E57&amp;$F57,".","_"),"(","_"),")","")</f>
        <v>vch1202_7_5</v>
      </c>
      <c r="AQ57" s="19" t="str">
        <f>IF(ISBLANK(W57),"",W57)</f>
        <v/>
      </c>
      <c r="AR57" s="177" t="str">
        <f>SUBSTITUTE(SUBSTITUTE(SUBSTITUTE("vnt"&amp;$B57&amp;$C57&amp;$D57&amp;$E57&amp;$F57,".","_"),"(","_"),")","")</f>
        <v>vnt1202_7_5</v>
      </c>
      <c r="AS57" s="19" t="str">
        <f>IF(ISBLANK(X57),"",X57)</f>
        <v/>
      </c>
      <c r="AT57" s="177"/>
    </row>
    <row r="58" spans="1:46" ht="15" customHeight="1" x14ac:dyDescent="0.2">
      <c r="A58" s="246">
        <v>12</v>
      </c>
      <c r="B58" s="247">
        <v>1202.7</v>
      </c>
      <c r="C58" s="248" t="s">
        <v>2231</v>
      </c>
      <c r="D58" s="248"/>
      <c r="E58" s="249"/>
      <c r="F58" s="249"/>
      <c r="G58" s="39" t="s">
        <v>2567</v>
      </c>
      <c r="H58" s="251" t="s">
        <v>2571</v>
      </c>
      <c r="I58" s="76"/>
      <c r="J58" s="221" t="s">
        <v>2231</v>
      </c>
      <c r="K58" s="221"/>
      <c r="L58" s="200" t="s">
        <v>2232</v>
      </c>
      <c r="M58" s="17"/>
      <c r="N58" s="177"/>
      <c r="O58" s="177"/>
      <c r="P58" s="177" t="b">
        <v>1</v>
      </c>
      <c r="Q58" s="177" t="b">
        <v>0</v>
      </c>
      <c r="R58" s="177" t="b">
        <v>1</v>
      </c>
      <c r="S58" s="177" t="b">
        <v>1</v>
      </c>
      <c r="T58" s="177" t="b">
        <v>0</v>
      </c>
      <c r="U58" s="177" t="str">
        <f>SUBSTITUTE(SUBSTITUTE(SUBSTITUTE("dd"&amp;$B58&amp;$C58&amp;$D58&amp;$E58&amp;$F58,".","_"),"(","_"),")","")</f>
        <v>dd1202_7_6</v>
      </c>
      <c r="V58" s="177"/>
      <c r="W58" s="237"/>
      <c r="X58" s="258"/>
      <c r="Y58" s="177"/>
      <c r="Z58" s="177"/>
      <c r="AA58" s="177"/>
      <c r="AB58" s="177"/>
      <c r="AC58" s="177" t="b">
        <f>OR(AD58:AE58)</f>
        <v>1</v>
      </c>
      <c r="AD58" s="177" t="b">
        <f>T58</f>
        <v>0</v>
      </c>
      <c r="AE58" s="177" t="b">
        <f>AND(R58,NOT(W58="Met"),NOT(W58="N/A"))</f>
        <v>1</v>
      </c>
      <c r="AF58" s="177" t="b">
        <f>AND(AE58,NOT(Q58))</f>
        <v>1</v>
      </c>
      <c r="AG58" s="177"/>
      <c r="AH58" s="177"/>
      <c r="AI58" s="177"/>
      <c r="AJ58" s="177"/>
      <c r="AK58" s="177"/>
      <c r="AL58" s="177"/>
      <c r="AM58" s="177"/>
      <c r="AN58" s="177"/>
      <c r="AO58" s="177"/>
      <c r="AP58" s="19" t="str">
        <f>SUBSTITUTE(SUBSTITUTE(SUBSTITUTE("vch"&amp;$B58&amp;$C58&amp;$D58&amp;$E58&amp;$F58,".","_"),"(","_"),")","")</f>
        <v>vch1202_7_6</v>
      </c>
      <c r="AQ58" s="19" t="str">
        <f>IF(ISBLANK(W58),"",W58)</f>
        <v/>
      </c>
      <c r="AR58" s="177" t="str">
        <f>SUBSTITUTE(SUBSTITUTE(SUBSTITUTE("vnt"&amp;$B58&amp;$C58&amp;$D58&amp;$E58&amp;$F58,".","_"),"(","_"),")","")</f>
        <v>vnt1202_7_6</v>
      </c>
      <c r="AS58" s="19" t="str">
        <f>IF(ISBLANK(X58),"",X58)</f>
        <v/>
      </c>
      <c r="AT58" s="177"/>
    </row>
    <row r="59" spans="1:46" ht="15" customHeight="1" x14ac:dyDescent="0.2">
      <c r="A59" s="246">
        <v>12</v>
      </c>
      <c r="B59" s="247">
        <v>1202.7</v>
      </c>
      <c r="C59" s="248" t="s">
        <v>2233</v>
      </c>
      <c r="D59" s="248"/>
      <c r="E59" s="249"/>
      <c r="F59" s="249"/>
      <c r="G59" s="39" t="s">
        <v>2567</v>
      </c>
      <c r="H59" s="251" t="s">
        <v>2571</v>
      </c>
      <c r="I59" s="76"/>
      <c r="J59" s="221" t="s">
        <v>2233</v>
      </c>
      <c r="K59" s="221"/>
      <c r="L59" s="200" t="s">
        <v>2234</v>
      </c>
      <c r="M59" s="17"/>
      <c r="N59" s="177"/>
      <c r="O59" s="177"/>
      <c r="P59" s="177" t="b">
        <v>1</v>
      </c>
      <c r="Q59" s="177" t="b">
        <v>0</v>
      </c>
      <c r="R59" s="177" t="b">
        <v>1</v>
      </c>
      <c r="S59" s="177" t="b">
        <v>1</v>
      </c>
      <c r="T59" s="177" t="b">
        <v>0</v>
      </c>
      <c r="U59" s="177" t="str">
        <f>SUBSTITUTE(SUBSTITUTE(SUBSTITUTE("dd"&amp;$B59&amp;$C59&amp;$D59&amp;$E59&amp;$F59,".","_"),"(","_"),")","")</f>
        <v>dd1202_7_7</v>
      </c>
      <c r="V59" s="177"/>
      <c r="W59" s="237"/>
      <c r="X59" s="258"/>
      <c r="Y59" s="177"/>
      <c r="Z59" s="177"/>
      <c r="AA59" s="177"/>
      <c r="AB59" s="177"/>
      <c r="AC59" s="177" t="b">
        <f>OR(AD59:AE59)</f>
        <v>1</v>
      </c>
      <c r="AD59" s="177" t="b">
        <f>T59</f>
        <v>0</v>
      </c>
      <c r="AE59" s="177" t="b">
        <f>AND(R59,NOT(W59="Met"),NOT(W59="N/A"))</f>
        <v>1</v>
      </c>
      <c r="AF59" s="177" t="b">
        <f>AND(AE59,NOT(Q59))</f>
        <v>1</v>
      </c>
      <c r="AG59" s="177"/>
      <c r="AH59" s="177"/>
      <c r="AI59" s="177"/>
      <c r="AJ59" s="177"/>
      <c r="AK59" s="177"/>
      <c r="AL59" s="177"/>
      <c r="AM59" s="177"/>
      <c r="AN59" s="177"/>
      <c r="AO59" s="177"/>
      <c r="AP59" s="19" t="str">
        <f>SUBSTITUTE(SUBSTITUTE(SUBSTITUTE("vch"&amp;$B59&amp;$C59&amp;$D59&amp;$E59&amp;$F59,".","_"),"(","_"),")","")</f>
        <v>vch1202_7_7</v>
      </c>
      <c r="AQ59" s="19" t="str">
        <f>IF(ISBLANK(W59),"",W59)</f>
        <v/>
      </c>
      <c r="AR59" s="177" t="str">
        <f>SUBSTITUTE(SUBSTITUTE(SUBSTITUTE("vnt"&amp;$B59&amp;$C59&amp;$D59&amp;$E59&amp;$F59,".","_"),"(","_"),")","")</f>
        <v>vnt1202_7_7</v>
      </c>
      <c r="AS59" s="19" t="str">
        <f>IF(ISBLANK(X59),"",X59)</f>
        <v/>
      </c>
      <c r="AT59" s="177"/>
    </row>
    <row r="60" spans="1:46" ht="15" customHeight="1" x14ac:dyDescent="0.2">
      <c r="A60" s="246">
        <v>12</v>
      </c>
      <c r="B60" s="247">
        <v>1202.7</v>
      </c>
      <c r="C60" s="248" t="s">
        <v>2235</v>
      </c>
      <c r="D60" s="248"/>
      <c r="E60" s="249"/>
      <c r="F60" s="249"/>
      <c r="G60" s="39" t="s">
        <v>2567</v>
      </c>
      <c r="H60" s="251" t="s">
        <v>2571</v>
      </c>
      <c r="I60" s="76"/>
      <c r="J60" s="221" t="s">
        <v>2235</v>
      </c>
      <c r="K60" s="221"/>
      <c r="L60" s="200" t="s">
        <v>2236</v>
      </c>
      <c r="M60" s="17"/>
      <c r="N60" s="177"/>
      <c r="O60" s="177"/>
      <c r="P60" s="177" t="b">
        <v>1</v>
      </c>
      <c r="Q60" s="177" t="b">
        <v>0</v>
      </c>
      <c r="R60" s="177" t="b">
        <v>1</v>
      </c>
      <c r="S60" s="177" t="b">
        <v>1</v>
      </c>
      <c r="T60" s="177" t="b">
        <v>0</v>
      </c>
      <c r="U60" s="177" t="str">
        <f>SUBSTITUTE(SUBSTITUTE(SUBSTITUTE("dd"&amp;$B60&amp;$C60&amp;$D60&amp;$E60&amp;$F60,".","_"),"(","_"),")","")</f>
        <v>dd1202_7_8</v>
      </c>
      <c r="V60" s="177"/>
      <c r="W60" s="237"/>
      <c r="X60" s="258"/>
      <c r="Y60" s="177"/>
      <c r="Z60" s="177"/>
      <c r="AA60" s="177"/>
      <c r="AB60" s="177"/>
      <c r="AC60" s="177" t="b">
        <f>OR(AD60:AE60)</f>
        <v>1</v>
      </c>
      <c r="AD60" s="177" t="b">
        <f>T60</f>
        <v>0</v>
      </c>
      <c r="AE60" s="177" t="b">
        <f>AND(R60,NOT(W60="Met"),NOT(W60="N/A"))</f>
        <v>1</v>
      </c>
      <c r="AF60" s="177" t="b">
        <f>AND(AE60,NOT(Q60))</f>
        <v>1</v>
      </c>
      <c r="AG60" s="177"/>
      <c r="AH60" s="177"/>
      <c r="AI60" s="177"/>
      <c r="AJ60" s="177"/>
      <c r="AK60" s="177"/>
      <c r="AL60" s="177"/>
      <c r="AM60" s="177"/>
      <c r="AN60" s="177"/>
      <c r="AO60" s="177"/>
      <c r="AP60" s="19" t="str">
        <f>SUBSTITUTE(SUBSTITUTE(SUBSTITUTE("vch"&amp;$B60&amp;$C60&amp;$D60&amp;$E60&amp;$F60,".","_"),"(","_"),")","")</f>
        <v>vch1202_7_8</v>
      </c>
      <c r="AQ60" s="19" t="str">
        <f>IF(ISBLANK(W60),"",W60)</f>
        <v/>
      </c>
      <c r="AR60" s="177" t="str">
        <f>SUBSTITUTE(SUBSTITUTE(SUBSTITUTE("vnt"&amp;$B60&amp;$C60&amp;$D60&amp;$E60&amp;$F60,".","_"),"(","_"),")","")</f>
        <v>vnt1202_7_8</v>
      </c>
      <c r="AS60" s="19" t="str">
        <f>IF(ISBLANK(X60),"",X60)</f>
        <v/>
      </c>
      <c r="AT60" s="177"/>
    </row>
    <row r="61" spans="1:46" ht="15" customHeight="1" x14ac:dyDescent="0.2">
      <c r="A61" s="246">
        <v>12</v>
      </c>
      <c r="B61" s="247">
        <v>1202.7</v>
      </c>
      <c r="C61" s="248" t="s">
        <v>2237</v>
      </c>
      <c r="D61" s="248"/>
      <c r="E61" s="249"/>
      <c r="F61" s="249"/>
      <c r="G61" s="39" t="s">
        <v>2567</v>
      </c>
      <c r="H61" s="251" t="s">
        <v>2571</v>
      </c>
      <c r="I61" s="76"/>
      <c r="J61" s="225" t="s">
        <v>2237</v>
      </c>
      <c r="K61" s="225"/>
      <c r="L61" s="323" t="s">
        <v>2238</v>
      </c>
      <c r="M61" s="17"/>
      <c r="N61" s="177"/>
      <c r="O61" s="177"/>
      <c r="P61" s="177" t="b">
        <v>1</v>
      </c>
      <c r="Q61" s="177" t="b">
        <v>0</v>
      </c>
      <c r="R61" s="177" t="b">
        <v>1</v>
      </c>
      <c r="S61" s="177" t="b">
        <v>1</v>
      </c>
      <c r="T61" s="177" t="b">
        <v>0</v>
      </c>
      <c r="U61" s="177" t="str">
        <f>SUBSTITUTE(SUBSTITUTE(SUBSTITUTE("dd"&amp;$B61&amp;$C61&amp;$D61&amp;$E61&amp;$F61,".","_"),"(","_"),")","")</f>
        <v>dd1202_7_9</v>
      </c>
      <c r="V61" s="177"/>
      <c r="W61" s="237"/>
      <c r="X61" s="342"/>
      <c r="Y61" s="177"/>
      <c r="Z61" s="177"/>
      <c r="AA61" s="177"/>
      <c r="AB61" s="177"/>
      <c r="AC61" s="177" t="b">
        <f>OR(AD61:AE61)</f>
        <v>1</v>
      </c>
      <c r="AD61" s="177" t="b">
        <f>T61</f>
        <v>0</v>
      </c>
      <c r="AE61" s="177" t="b">
        <f>AND(R61,NOT(W61="Met"),NOT(W61="N/A"))</f>
        <v>1</v>
      </c>
      <c r="AF61" s="177" t="b">
        <f>AND(AE61,NOT(Q61))</f>
        <v>1</v>
      </c>
      <c r="AG61" s="177"/>
      <c r="AH61" s="177"/>
      <c r="AI61" s="177"/>
      <c r="AJ61" s="177"/>
      <c r="AK61" s="177"/>
      <c r="AL61" s="177"/>
      <c r="AM61" s="177"/>
      <c r="AN61" s="177"/>
      <c r="AO61" s="177"/>
      <c r="AP61" s="19" t="str">
        <f>SUBSTITUTE(SUBSTITUTE(SUBSTITUTE("vch"&amp;$B61&amp;$C61&amp;$D61&amp;$E61&amp;$F61,".","_"),"(","_"),")","")</f>
        <v>vch1202_7_9</v>
      </c>
      <c r="AQ61" s="19" t="str">
        <f>IF(ISBLANK(W61),"",W61)</f>
        <v/>
      </c>
      <c r="AR61" s="177" t="str">
        <f>SUBSTITUTE(SUBSTITUTE(SUBSTITUTE("vnt"&amp;$B61&amp;$C61&amp;$D61&amp;$E61&amp;$F61,".","_"),"(","_"),")","")</f>
        <v>vnt1202_7_9</v>
      </c>
      <c r="AS61" s="19" t="str">
        <f>IF(ISBLANK(X61),"",X61)</f>
        <v/>
      </c>
      <c r="AT61" s="177"/>
    </row>
    <row r="62" spans="1:46" ht="15" customHeight="1" x14ac:dyDescent="0.2">
      <c r="A62" s="246">
        <v>12</v>
      </c>
      <c r="B62" s="247">
        <v>1202.7</v>
      </c>
      <c r="C62" s="248" t="s">
        <v>2237</v>
      </c>
      <c r="D62" s="248"/>
      <c r="E62" s="249"/>
      <c r="F62" s="249"/>
      <c r="G62" s="39" t="s">
        <v>2567</v>
      </c>
      <c r="H62" s="251" t="s">
        <v>2571</v>
      </c>
      <c r="I62" s="76"/>
      <c r="J62" s="77"/>
      <c r="K62" s="77"/>
      <c r="L62" s="324"/>
      <c r="M62" s="17"/>
      <c r="N62" s="177"/>
      <c r="O62" s="177"/>
      <c r="P62" s="177"/>
      <c r="Q62" s="177"/>
      <c r="R62" s="177"/>
      <c r="S62" s="177"/>
      <c r="T62" s="177"/>
      <c r="U62" s="177"/>
      <c r="V62" s="177"/>
      <c r="W62" s="177"/>
      <c r="X62" s="344"/>
      <c r="Y62" s="177"/>
      <c r="Z62" s="177"/>
      <c r="AA62" s="177"/>
      <c r="AB62" s="177"/>
      <c r="AC62" s="177"/>
      <c r="AD62" s="177"/>
      <c r="AE62" s="177"/>
      <c r="AF62" s="177"/>
      <c r="AG62" s="177"/>
      <c r="AH62" s="177"/>
      <c r="AI62" s="177"/>
      <c r="AJ62" s="177"/>
      <c r="AK62" s="177"/>
      <c r="AL62" s="177"/>
      <c r="AM62" s="177"/>
      <c r="AN62" s="177"/>
      <c r="AO62" s="177"/>
      <c r="AP62" s="177"/>
      <c r="AQ62" s="177"/>
      <c r="AR62" s="177"/>
      <c r="AS62" s="177"/>
      <c r="AT62" s="177"/>
    </row>
    <row r="63" spans="1:46" ht="15" customHeight="1" x14ac:dyDescent="0.2">
      <c r="A63" s="246">
        <v>12</v>
      </c>
      <c r="B63" s="247">
        <v>1202.7</v>
      </c>
      <c r="C63" s="248" t="s">
        <v>2237</v>
      </c>
      <c r="D63" s="248"/>
      <c r="E63" s="249"/>
      <c r="F63" s="249"/>
      <c r="G63" s="39" t="s">
        <v>2567</v>
      </c>
      <c r="H63" s="251" t="s">
        <v>2571</v>
      </c>
      <c r="I63" s="76"/>
      <c r="J63" s="85"/>
      <c r="K63" s="85"/>
      <c r="L63" s="325"/>
      <c r="M63" s="17"/>
      <c r="N63" s="177"/>
      <c r="O63" s="177"/>
      <c r="P63" s="177"/>
      <c r="Q63" s="177"/>
      <c r="R63" s="177"/>
      <c r="S63" s="177"/>
      <c r="T63" s="177"/>
      <c r="U63" s="177"/>
      <c r="V63" s="177"/>
      <c r="W63" s="177"/>
      <c r="X63" s="343"/>
      <c r="Y63" s="177"/>
      <c r="Z63" s="177"/>
      <c r="AA63" s="177"/>
      <c r="AB63" s="177"/>
      <c r="AC63" s="177"/>
      <c r="AD63" s="177"/>
      <c r="AE63" s="177"/>
      <c r="AF63" s="177"/>
      <c r="AG63" s="177"/>
      <c r="AH63" s="177"/>
      <c r="AI63" s="177"/>
      <c r="AJ63" s="177"/>
      <c r="AK63" s="177"/>
      <c r="AL63" s="177"/>
      <c r="AM63" s="177"/>
      <c r="AN63" s="177"/>
      <c r="AO63" s="177"/>
      <c r="AP63" s="177"/>
      <c r="AQ63" s="177"/>
      <c r="AR63" s="177"/>
      <c r="AS63" s="177"/>
      <c r="AT63" s="177"/>
    </row>
    <row r="64" spans="1:46" ht="15" customHeight="1" x14ac:dyDescent="0.2">
      <c r="A64" s="246">
        <v>12</v>
      </c>
      <c r="B64" s="247">
        <v>1202.7</v>
      </c>
      <c r="C64" s="248" t="s">
        <v>2239</v>
      </c>
      <c r="D64" s="248"/>
      <c r="E64" s="249"/>
      <c r="F64" s="249"/>
      <c r="G64" s="39" t="s">
        <v>2567</v>
      </c>
      <c r="H64" s="251" t="s">
        <v>2571</v>
      </c>
      <c r="I64" s="76"/>
      <c r="J64" s="221" t="s">
        <v>2239</v>
      </c>
      <c r="K64" s="221"/>
      <c r="L64" s="200" t="s">
        <v>2240</v>
      </c>
      <c r="M64" s="17"/>
      <c r="N64" s="177"/>
      <c r="O64" s="177"/>
      <c r="P64" s="177" t="b">
        <v>1</v>
      </c>
      <c r="Q64" s="177" t="b">
        <v>0</v>
      </c>
      <c r="R64" s="177" t="b">
        <v>1</v>
      </c>
      <c r="S64" s="177" t="b">
        <v>1</v>
      </c>
      <c r="T64" s="177" t="b">
        <v>0</v>
      </c>
      <c r="U64" s="177" t="str">
        <f>SUBSTITUTE(SUBSTITUTE(SUBSTITUTE("dd"&amp;$B64&amp;$C64&amp;$D64&amp;$E64&amp;$F64,".","_"),"(","_"),")","")</f>
        <v>dd1202_7_10</v>
      </c>
      <c r="V64" s="177"/>
      <c r="W64" s="237"/>
      <c r="X64" s="258"/>
      <c r="Y64" s="177"/>
      <c r="Z64" s="177"/>
      <c r="AA64" s="177"/>
      <c r="AB64" s="177"/>
      <c r="AC64" s="177" t="b">
        <f>OR(AD64:AE64)</f>
        <v>1</v>
      </c>
      <c r="AD64" s="177" t="b">
        <f>T64</f>
        <v>0</v>
      </c>
      <c r="AE64" s="177" t="b">
        <f>AND(R64,NOT(W64="Met"),NOT(W64="N/A"))</f>
        <v>1</v>
      </c>
      <c r="AF64" s="177" t="b">
        <f>AND(AE64,NOT(Q64))</f>
        <v>1</v>
      </c>
      <c r="AG64" s="177"/>
      <c r="AH64" s="177"/>
      <c r="AI64" s="177"/>
      <c r="AJ64" s="177"/>
      <c r="AK64" s="177"/>
      <c r="AL64" s="177"/>
      <c r="AM64" s="177"/>
      <c r="AN64" s="177"/>
      <c r="AO64" s="177"/>
      <c r="AP64" s="19" t="str">
        <f>SUBSTITUTE(SUBSTITUTE(SUBSTITUTE("vch"&amp;$B64&amp;$C64&amp;$D64&amp;$E64&amp;$F64,".","_"),"(","_"),")","")</f>
        <v>vch1202_7_10</v>
      </c>
      <c r="AQ64" s="19" t="str">
        <f>IF(ISBLANK(W64),"",W64)</f>
        <v/>
      </c>
      <c r="AR64" s="177" t="str">
        <f>SUBSTITUTE(SUBSTITUTE(SUBSTITUTE("vnt"&amp;$B64&amp;$C64&amp;$D64&amp;$E64&amp;$F64,".","_"),"(","_"),")","")</f>
        <v>vnt1202_7_10</v>
      </c>
      <c r="AS64" s="19" t="str">
        <f>IF(ISBLANK(X64),"",X64)</f>
        <v/>
      </c>
      <c r="AT64" s="177"/>
    </row>
    <row r="65" spans="1:52" ht="15" customHeight="1" x14ac:dyDescent="0.2">
      <c r="A65" s="246">
        <v>12</v>
      </c>
      <c r="B65" s="247">
        <v>1202.7</v>
      </c>
      <c r="C65" s="248" t="s">
        <v>2241</v>
      </c>
      <c r="D65" s="248"/>
      <c r="E65" s="249"/>
      <c r="F65" s="249"/>
      <c r="G65" s="39" t="s">
        <v>2567</v>
      </c>
      <c r="H65" s="251" t="s">
        <v>2571</v>
      </c>
      <c r="I65" s="76"/>
      <c r="J65" s="225" t="s">
        <v>2241</v>
      </c>
      <c r="K65" s="225"/>
      <c r="L65" s="323" t="s">
        <v>2242</v>
      </c>
      <c r="M65" s="17"/>
      <c r="N65" s="177"/>
      <c r="O65" s="177"/>
      <c r="P65" s="177" t="b">
        <v>1</v>
      </c>
      <c r="Q65" s="177" t="b">
        <v>0</v>
      </c>
      <c r="R65" s="177" t="b">
        <v>1</v>
      </c>
      <c r="S65" s="177" t="b">
        <v>1</v>
      </c>
      <c r="T65" s="177" t="b">
        <v>0</v>
      </c>
      <c r="U65" s="177" t="str">
        <f>SUBSTITUTE(SUBSTITUTE(SUBSTITUTE("dd"&amp;$B65&amp;$C65&amp;$D65&amp;$E65&amp;$F65,".","_"),"(","_"),")","")</f>
        <v>dd1202_7_11</v>
      </c>
      <c r="V65" s="177"/>
      <c r="W65" s="237"/>
      <c r="X65" s="342"/>
      <c r="Y65" s="177"/>
      <c r="Z65" s="177"/>
      <c r="AA65" s="177"/>
      <c r="AB65" s="177"/>
      <c r="AC65" s="177" t="b">
        <f>OR(AD65:AE65)</f>
        <v>1</v>
      </c>
      <c r="AD65" s="177" t="b">
        <f>T65</f>
        <v>0</v>
      </c>
      <c r="AE65" s="177" t="b">
        <f>AND(R65,NOT(W65="Met"),NOT(W65="N/A"))</f>
        <v>1</v>
      </c>
      <c r="AF65" s="177" t="b">
        <f>AND(AE65,NOT(Q65))</f>
        <v>1</v>
      </c>
      <c r="AG65" s="177"/>
      <c r="AH65" s="177"/>
      <c r="AI65" s="177"/>
      <c r="AJ65" s="177"/>
      <c r="AK65" s="177"/>
      <c r="AL65" s="177"/>
      <c r="AM65" s="177"/>
      <c r="AN65" s="177"/>
      <c r="AO65" s="177"/>
      <c r="AP65" s="19" t="str">
        <f>SUBSTITUTE(SUBSTITUTE(SUBSTITUTE("vch"&amp;$B65&amp;$C65&amp;$D65&amp;$E65&amp;$F65,".","_"),"(","_"),")","")</f>
        <v>vch1202_7_11</v>
      </c>
      <c r="AQ65" s="19" t="str">
        <f>IF(ISBLANK(W65),"",W65)</f>
        <v/>
      </c>
      <c r="AR65" s="177" t="str">
        <f>SUBSTITUTE(SUBSTITUTE(SUBSTITUTE("vnt"&amp;$B65&amp;$C65&amp;$D65&amp;$E65&amp;$F65,".","_"),"(","_"),")","")</f>
        <v>vnt1202_7_11</v>
      </c>
      <c r="AS65" s="19" t="str">
        <f>IF(ISBLANK(X65),"",X65)</f>
        <v/>
      </c>
      <c r="AT65" s="177"/>
      <c r="AU65" s="177"/>
      <c r="AV65" s="177"/>
      <c r="AW65" s="177"/>
      <c r="AX65" s="177"/>
      <c r="AY65" s="177"/>
      <c r="AZ65" s="177"/>
    </row>
    <row r="66" spans="1:52" ht="15" customHeight="1" x14ac:dyDescent="0.2">
      <c r="A66" s="246">
        <v>12</v>
      </c>
      <c r="B66" s="247">
        <v>1202.7</v>
      </c>
      <c r="C66" s="248" t="s">
        <v>2241</v>
      </c>
      <c r="D66" s="248"/>
      <c r="E66" s="249"/>
      <c r="F66" s="249"/>
      <c r="G66" s="39" t="s">
        <v>2567</v>
      </c>
      <c r="H66" s="251" t="s">
        <v>2571</v>
      </c>
      <c r="I66" s="76"/>
      <c r="J66" s="77"/>
      <c r="K66" s="77"/>
      <c r="L66" s="324"/>
      <c r="M66" s="17"/>
      <c r="N66" s="177"/>
      <c r="O66" s="177"/>
      <c r="P66" s="177"/>
      <c r="Q66" s="177"/>
      <c r="R66" s="177"/>
      <c r="S66" s="177"/>
      <c r="T66" s="177"/>
      <c r="U66" s="177"/>
      <c r="V66" s="177"/>
      <c r="W66" s="177"/>
      <c r="X66" s="344"/>
      <c r="Y66" s="177"/>
      <c r="Z66" s="177"/>
      <c r="AA66" s="177"/>
      <c r="AB66" s="177"/>
      <c r="AC66" s="177"/>
      <c r="AD66" s="177"/>
      <c r="AE66" s="177"/>
      <c r="AF66" s="177"/>
      <c r="AG66" s="177"/>
      <c r="AH66" s="177"/>
      <c r="AI66" s="177"/>
      <c r="AJ66" s="177"/>
      <c r="AK66" s="177"/>
      <c r="AL66" s="177"/>
      <c r="AM66" s="177"/>
      <c r="AN66" s="177"/>
      <c r="AO66" s="177"/>
      <c r="AP66" s="177"/>
      <c r="AQ66" s="177"/>
      <c r="AR66" s="177"/>
      <c r="AS66" s="177"/>
      <c r="AT66" s="177"/>
      <c r="AU66" s="177"/>
      <c r="AV66" s="177"/>
      <c r="AW66" s="177"/>
      <c r="AX66" s="177"/>
      <c r="AY66" s="177"/>
      <c r="AZ66" s="177"/>
    </row>
    <row r="67" spans="1:52" ht="15" customHeight="1" x14ac:dyDescent="0.2">
      <c r="A67" s="246">
        <v>12</v>
      </c>
      <c r="B67" s="247">
        <v>1202.7</v>
      </c>
      <c r="C67" s="248" t="s">
        <v>2241</v>
      </c>
      <c r="D67" s="248"/>
      <c r="E67" s="249"/>
      <c r="F67" s="249"/>
      <c r="G67" s="39" t="s">
        <v>2567</v>
      </c>
      <c r="H67" s="251" t="s">
        <v>2571</v>
      </c>
      <c r="I67" s="76"/>
      <c r="J67" s="77"/>
      <c r="K67" s="77"/>
      <c r="L67" s="324"/>
      <c r="M67" s="17"/>
      <c r="N67" s="177"/>
      <c r="O67" s="177"/>
      <c r="P67" s="177"/>
      <c r="Q67" s="177"/>
      <c r="R67" s="177"/>
      <c r="S67" s="177"/>
      <c r="T67" s="177"/>
      <c r="U67" s="177"/>
      <c r="V67" s="177"/>
      <c r="W67" s="177"/>
      <c r="X67" s="344"/>
      <c r="Y67" s="177"/>
      <c r="Z67" s="177"/>
      <c r="AA67" s="177"/>
      <c r="AB67" s="177"/>
      <c r="AC67" s="177"/>
      <c r="AD67" s="177"/>
      <c r="AE67" s="177"/>
      <c r="AF67" s="177"/>
      <c r="AG67" s="177"/>
      <c r="AH67" s="177"/>
      <c r="AI67" s="177"/>
      <c r="AJ67" s="177"/>
      <c r="AK67" s="177"/>
      <c r="AL67" s="177"/>
      <c r="AM67" s="177"/>
      <c r="AN67" s="177"/>
      <c r="AO67" s="177"/>
      <c r="AP67" s="177"/>
      <c r="AQ67" s="177"/>
      <c r="AR67" s="177"/>
      <c r="AS67" s="177"/>
      <c r="AT67" s="177"/>
      <c r="AU67" s="177"/>
      <c r="AV67" s="177"/>
      <c r="AW67" s="177"/>
      <c r="AX67" s="177"/>
      <c r="AY67" s="177"/>
      <c r="AZ67" s="177"/>
    </row>
    <row r="68" spans="1:52" ht="15" customHeight="1" x14ac:dyDescent="0.2">
      <c r="A68" s="246">
        <v>12</v>
      </c>
      <c r="B68" s="247">
        <v>1202.7</v>
      </c>
      <c r="C68" s="248" t="s">
        <v>2241</v>
      </c>
      <c r="D68" s="248"/>
      <c r="E68" s="249"/>
      <c r="F68" s="249"/>
      <c r="G68" s="39" t="s">
        <v>2567</v>
      </c>
      <c r="H68" s="251" t="s">
        <v>2571</v>
      </c>
      <c r="I68" s="76"/>
      <c r="J68" s="85"/>
      <c r="K68" s="85"/>
      <c r="L68" s="325"/>
      <c r="M68" s="17"/>
      <c r="N68" s="177"/>
      <c r="O68" s="177"/>
      <c r="P68" s="177"/>
      <c r="Q68" s="177"/>
      <c r="R68" s="177"/>
      <c r="S68" s="177"/>
      <c r="T68" s="177"/>
      <c r="U68" s="177"/>
      <c r="V68" s="177"/>
      <c r="W68" s="177"/>
      <c r="X68" s="343"/>
      <c r="Y68" s="177"/>
      <c r="Z68" s="177"/>
      <c r="AA68" s="177"/>
      <c r="AB68" s="177"/>
      <c r="AC68" s="177"/>
      <c r="AD68" s="177"/>
      <c r="AE68" s="177"/>
      <c r="AF68" s="177"/>
      <c r="AG68" s="177"/>
      <c r="AH68" s="177"/>
      <c r="AI68" s="177"/>
      <c r="AJ68" s="177"/>
      <c r="AK68" s="177"/>
      <c r="AL68" s="177"/>
      <c r="AM68" s="177"/>
      <c r="AN68" s="177"/>
      <c r="AO68" s="177"/>
      <c r="AP68" s="177"/>
      <c r="AQ68" s="177"/>
      <c r="AR68" s="177"/>
      <c r="AS68" s="177"/>
      <c r="AT68" s="177"/>
      <c r="AU68" s="177"/>
      <c r="AV68" s="177"/>
      <c r="AW68" s="177"/>
      <c r="AX68" s="177"/>
      <c r="AY68" s="177"/>
      <c r="AZ68" s="177"/>
    </row>
    <row r="69" spans="1:52" ht="15" customHeight="1" x14ac:dyDescent="0.2">
      <c r="A69" s="246">
        <v>12</v>
      </c>
      <c r="B69" s="247">
        <v>1202.7</v>
      </c>
      <c r="C69" s="248" t="s">
        <v>2243</v>
      </c>
      <c r="D69" s="248"/>
      <c r="E69" s="249"/>
      <c r="F69" s="249"/>
      <c r="G69" s="39" t="s">
        <v>2567</v>
      </c>
      <c r="H69" s="251" t="s">
        <v>2571</v>
      </c>
      <c r="I69" s="77"/>
      <c r="J69" s="77" t="s">
        <v>2243</v>
      </c>
      <c r="K69" s="77"/>
      <c r="L69" s="324" t="s">
        <v>2244</v>
      </c>
      <c r="M69" s="17"/>
      <c r="N69" s="17"/>
      <c r="O69" s="17"/>
      <c r="P69" s="17" t="b">
        <v>1</v>
      </c>
      <c r="Q69" s="17" t="b">
        <v>0</v>
      </c>
      <c r="R69" s="17" t="b">
        <v>1</v>
      </c>
      <c r="S69" s="17" t="b">
        <v>1</v>
      </c>
      <c r="T69" s="17" t="b">
        <v>0</v>
      </c>
      <c r="U69" s="17" t="str">
        <f>SUBSTITUTE(SUBSTITUTE(SUBSTITUTE("dd"&amp;$B69&amp;$C69&amp;$D69&amp;$E69&amp;$F69,".","_"),"(","_"),")","")</f>
        <v>dd1202_7_12</v>
      </c>
      <c r="V69" s="17"/>
      <c r="W69" s="202"/>
      <c r="X69" s="342"/>
      <c r="Y69" s="177"/>
      <c r="Z69" s="177"/>
      <c r="AA69" s="177"/>
      <c r="AB69" s="177"/>
      <c r="AC69" s="177" t="b">
        <f>OR(AD69:AE69)</f>
        <v>1</v>
      </c>
      <c r="AD69" s="177" t="b">
        <f>T69</f>
        <v>0</v>
      </c>
      <c r="AE69" s="177" t="b">
        <f>AND(R69,NOT(W69="Met"),NOT(W69="N/A"))</f>
        <v>1</v>
      </c>
      <c r="AF69" s="177" t="b">
        <f>AND(AE69,NOT(Q69))</f>
        <v>1</v>
      </c>
      <c r="AG69" s="177"/>
      <c r="AH69" s="177"/>
      <c r="AI69" s="177"/>
      <c r="AJ69" s="177"/>
      <c r="AK69" s="177"/>
      <c r="AL69" s="177"/>
      <c r="AM69" s="177"/>
      <c r="AN69" s="177"/>
      <c r="AO69" s="177"/>
      <c r="AP69" s="19" t="str">
        <f>SUBSTITUTE(SUBSTITUTE(SUBSTITUTE("vch"&amp;$B69&amp;$C69&amp;$D69&amp;$E69&amp;$F69,".","_"),"(","_"),")","")</f>
        <v>vch1202_7_12</v>
      </c>
      <c r="AQ69" s="19" t="str">
        <f>IF(ISBLANK(W69),"",W69)</f>
        <v/>
      </c>
      <c r="AR69" s="177" t="str">
        <f>SUBSTITUTE(SUBSTITUTE(SUBSTITUTE("vnt"&amp;$B69&amp;$C69&amp;$D69&amp;$E69&amp;$F69,".","_"),"(","_"),")","")</f>
        <v>vnt1202_7_12</v>
      </c>
      <c r="AS69" s="19" t="str">
        <f>IF(ISBLANK(X69),"",X69)</f>
        <v/>
      </c>
      <c r="AT69" s="177"/>
      <c r="AU69" s="177"/>
      <c r="AV69" s="177"/>
      <c r="AW69" s="177"/>
      <c r="AX69" s="177"/>
      <c r="AY69" s="177"/>
      <c r="AZ69" s="177"/>
    </row>
    <row r="70" spans="1:52" ht="15" customHeight="1" thickBot="1" x14ac:dyDescent="0.25">
      <c r="A70" s="246">
        <v>12</v>
      </c>
      <c r="B70" s="247">
        <v>1202.7</v>
      </c>
      <c r="C70" s="248" t="s">
        <v>2243</v>
      </c>
      <c r="D70" s="248"/>
      <c r="E70" s="249"/>
      <c r="F70" s="249"/>
      <c r="G70" s="39" t="s">
        <v>2567</v>
      </c>
      <c r="H70" s="251" t="s">
        <v>2571</v>
      </c>
      <c r="I70" s="78"/>
      <c r="J70" s="78"/>
      <c r="K70" s="78"/>
      <c r="L70" s="326"/>
      <c r="M70" s="205"/>
      <c r="N70" s="205"/>
      <c r="O70" s="205"/>
      <c r="P70" s="205"/>
      <c r="Q70" s="205"/>
      <c r="R70" s="205"/>
      <c r="S70" s="205"/>
      <c r="T70" s="205"/>
      <c r="U70" s="205"/>
      <c r="V70" s="205"/>
      <c r="W70" s="205"/>
      <c r="X70" s="345"/>
      <c r="Y70" s="177"/>
      <c r="Z70" s="177"/>
      <c r="AA70" s="177"/>
      <c r="AB70" s="177"/>
      <c r="AC70" s="177"/>
      <c r="AD70" s="177"/>
      <c r="AE70" s="177"/>
      <c r="AF70" s="177"/>
      <c r="AG70" s="177"/>
      <c r="AH70" s="177"/>
      <c r="AI70" s="177"/>
      <c r="AJ70" s="177"/>
      <c r="AK70" s="177"/>
      <c r="AL70" s="177"/>
      <c r="AM70" s="177"/>
      <c r="AN70" s="177"/>
      <c r="AO70" s="177"/>
      <c r="AP70" s="177"/>
      <c r="AQ70" s="177"/>
      <c r="AR70" s="177"/>
      <c r="AS70" s="177"/>
      <c r="AT70" s="177"/>
      <c r="AU70" s="177"/>
      <c r="AV70" s="177"/>
      <c r="AW70" s="177"/>
      <c r="AX70" s="177"/>
      <c r="AY70" s="177"/>
      <c r="AZ70" s="177"/>
    </row>
    <row r="71" spans="1:52" ht="15" customHeight="1" thickTop="1" x14ac:dyDescent="0.2">
      <c r="A71" s="246">
        <v>12</v>
      </c>
      <c r="B71" s="247">
        <v>1202.8</v>
      </c>
      <c r="C71" s="248" t="s">
        <v>2243</v>
      </c>
      <c r="D71" s="248"/>
      <c r="E71" s="249"/>
      <c r="F71" s="249"/>
      <c r="G71" s="39" t="s">
        <v>2567</v>
      </c>
      <c r="H71" s="246" t="s">
        <v>2568</v>
      </c>
      <c r="I71" s="206" t="s">
        <v>2245</v>
      </c>
      <c r="J71" s="82"/>
      <c r="K71" s="82"/>
      <c r="L71" s="328" t="s">
        <v>2246</v>
      </c>
      <c r="M71" s="207"/>
      <c r="N71" s="207"/>
      <c r="O71" s="207"/>
      <c r="P71" s="207" t="b">
        <v>1</v>
      </c>
      <c r="Q71" s="207" t="b">
        <v>1</v>
      </c>
      <c r="R71" s="207" t="b">
        <v>1</v>
      </c>
      <c r="S71" s="207" t="b">
        <v>1</v>
      </c>
      <c r="T71" s="207" t="b">
        <v>0</v>
      </c>
      <c r="U71" s="207"/>
      <c r="V71" s="207"/>
      <c r="W71" s="208"/>
      <c r="X71" s="346"/>
      <c r="Y71" s="177"/>
      <c r="Z71" s="177"/>
      <c r="AA71" s="177"/>
      <c r="AB71" s="177"/>
      <c r="AC71" s="177" t="b">
        <f>OR(AD71:AE71)</f>
        <v>1</v>
      </c>
      <c r="AD71" s="177" t="b">
        <f>T71</f>
        <v>0</v>
      </c>
      <c r="AE71" s="177" t="b">
        <f>AND(R71,NOT(W71))</f>
        <v>1</v>
      </c>
      <c r="AF71" s="177" t="b">
        <f>AND(AE71,NOT(Q71))</f>
        <v>0</v>
      </c>
      <c r="AG71" s="177"/>
      <c r="AH71" s="177"/>
      <c r="AI71" s="177"/>
      <c r="AJ71" s="177"/>
      <c r="AK71" s="177"/>
      <c r="AL71" s="177"/>
      <c r="AM71" s="177"/>
      <c r="AN71" s="177"/>
      <c r="AO71" s="177"/>
      <c r="AP71" s="19" t="str">
        <f>SUBSTITUTE(SUBSTITUTE(SUBSTITUTE("vch"&amp;$B71&amp;$C71&amp;$D71&amp;$E71&amp;$F71,".","_"),"(","_"),")","")</f>
        <v>vch1202_8_12</v>
      </c>
      <c r="AQ71" s="19" t="str">
        <f>IF(ISBLANK(W71),"",W71)</f>
        <v/>
      </c>
      <c r="AR71" s="177" t="str">
        <f>SUBSTITUTE(SUBSTITUTE(SUBSTITUTE("vnt"&amp;$B71&amp;$C71&amp;$D71&amp;$E71&amp;$F71,".","_"),"(","_"),")","")</f>
        <v>vnt1202_8_12</v>
      </c>
      <c r="AS71" s="19" t="str">
        <f>IF(ISBLANK(X71),"",X71)</f>
        <v/>
      </c>
      <c r="AT71" s="177"/>
      <c r="AU71" s="177"/>
      <c r="AV71" s="177"/>
      <c r="AW71" s="177"/>
      <c r="AX71" s="177"/>
      <c r="AY71" s="177"/>
      <c r="AZ71" s="177"/>
    </row>
    <row r="72" spans="1:52" ht="15" customHeight="1" x14ac:dyDescent="0.2">
      <c r="A72" s="246">
        <v>12</v>
      </c>
      <c r="B72" s="247">
        <v>1202.8</v>
      </c>
      <c r="C72" s="248" t="s">
        <v>2243</v>
      </c>
      <c r="D72" s="248"/>
      <c r="E72" s="249"/>
      <c r="F72" s="250"/>
      <c r="G72" s="39" t="s">
        <v>2567</v>
      </c>
      <c r="H72" s="246" t="s">
        <v>2568</v>
      </c>
      <c r="I72" s="77"/>
      <c r="J72" s="77"/>
      <c r="K72" s="77"/>
      <c r="L72" s="327"/>
      <c r="M72" s="17"/>
      <c r="N72" s="17"/>
      <c r="O72" s="17"/>
      <c r="P72" s="17"/>
      <c r="Q72" s="17"/>
      <c r="R72" s="17"/>
      <c r="S72" s="17"/>
      <c r="T72" s="17"/>
      <c r="U72" s="17"/>
      <c r="V72" s="17"/>
      <c r="W72" s="17"/>
      <c r="X72" s="344"/>
      <c r="Y72" s="177"/>
      <c r="Z72" s="177"/>
      <c r="AA72" s="177"/>
      <c r="AB72" s="177"/>
      <c r="AC72" s="177"/>
      <c r="AD72" s="177"/>
      <c r="AE72" s="177"/>
      <c r="AF72" s="177"/>
      <c r="AG72" s="177"/>
      <c r="AH72" s="177"/>
      <c r="AI72" s="177"/>
      <c r="AJ72" s="177"/>
      <c r="AK72" s="177"/>
      <c r="AL72" s="177"/>
      <c r="AM72" s="177"/>
      <c r="AN72" s="177"/>
      <c r="AO72" s="177"/>
      <c r="AP72" s="177"/>
      <c r="AQ72" s="177"/>
      <c r="AR72" s="177"/>
      <c r="AS72" s="177"/>
      <c r="AT72" s="177"/>
      <c r="AU72" s="177"/>
      <c r="AV72" s="177"/>
      <c r="AW72" s="177"/>
      <c r="AX72" s="177"/>
      <c r="AY72" s="177"/>
      <c r="AZ72" s="177"/>
    </row>
    <row r="73" spans="1:52" ht="15" customHeight="1" thickBot="1" x14ac:dyDescent="0.25">
      <c r="A73" s="246">
        <v>12</v>
      </c>
      <c r="B73" s="247">
        <v>1202.8</v>
      </c>
      <c r="C73" s="248" t="s">
        <v>2243</v>
      </c>
      <c r="D73" s="248"/>
      <c r="E73" s="249"/>
      <c r="F73" s="249"/>
      <c r="G73" s="39" t="s">
        <v>2567</v>
      </c>
      <c r="H73" s="246" t="s">
        <v>2568</v>
      </c>
      <c r="I73" s="78"/>
      <c r="J73" s="78"/>
      <c r="K73" s="78"/>
      <c r="L73" s="329"/>
      <c r="M73" s="205"/>
      <c r="N73" s="205"/>
      <c r="O73" s="205"/>
      <c r="P73" s="205"/>
      <c r="Q73" s="205"/>
      <c r="R73" s="205"/>
      <c r="S73" s="205"/>
      <c r="T73" s="205"/>
      <c r="U73" s="205"/>
      <c r="V73" s="205"/>
      <c r="W73" s="205"/>
      <c r="X73" s="345"/>
      <c r="Y73" s="177"/>
      <c r="Z73" s="177"/>
      <c r="AA73" s="177"/>
      <c r="AB73" s="177"/>
      <c r="AC73" s="177"/>
      <c r="AD73" s="177"/>
      <c r="AE73" s="177"/>
      <c r="AF73" s="177"/>
      <c r="AG73" s="177"/>
      <c r="AH73" s="177"/>
      <c r="AI73" s="177"/>
      <c r="AJ73" s="177"/>
      <c r="AK73" s="177"/>
      <c r="AL73" s="177"/>
      <c r="AM73" s="177"/>
      <c r="AN73" s="177"/>
      <c r="AO73" s="177"/>
      <c r="AP73" s="177"/>
      <c r="AQ73" s="177"/>
      <c r="AR73" s="177"/>
      <c r="AS73" s="177"/>
      <c r="AT73" s="177"/>
      <c r="AU73" s="177"/>
      <c r="AV73" s="177"/>
      <c r="AW73" s="177"/>
      <c r="AX73" s="177"/>
      <c r="AY73" s="177"/>
      <c r="AZ73" s="177"/>
    </row>
    <row r="74" spans="1:52" ht="15" customHeight="1" thickTop="1" x14ac:dyDescent="0.2">
      <c r="A74" s="246">
        <v>12</v>
      </c>
      <c r="B74" s="247" t="s">
        <v>2248</v>
      </c>
      <c r="C74" s="248"/>
      <c r="D74" s="248"/>
      <c r="E74" s="249"/>
      <c r="F74" s="249"/>
      <c r="G74" s="39" t="s">
        <v>2567</v>
      </c>
      <c r="H74" s="251" t="s">
        <v>2571</v>
      </c>
      <c r="I74" s="82" t="s">
        <v>2248</v>
      </c>
      <c r="J74" s="82"/>
      <c r="K74" s="82"/>
      <c r="L74" s="328" t="s">
        <v>2249</v>
      </c>
      <c r="M74" s="207"/>
      <c r="N74" s="207"/>
      <c r="O74" s="207"/>
      <c r="P74" s="207" t="b">
        <v>1</v>
      </c>
      <c r="Q74" s="207" t="b">
        <v>0</v>
      </c>
      <c r="R74" s="207" t="b">
        <v>1</v>
      </c>
      <c r="S74" s="207" t="b">
        <v>1</v>
      </c>
      <c r="T74" s="207" t="b">
        <v>0</v>
      </c>
      <c r="U74" s="207" t="str">
        <f>SUBSTITUTE(SUBSTITUTE(SUBSTITUTE("dd"&amp;$B74&amp;$C74&amp;$D74&amp;$E74&amp;$F74,".","_"),"(","_"),")","")</f>
        <v>dd1202_9</v>
      </c>
      <c r="V74" s="207"/>
      <c r="W74" s="210"/>
      <c r="X74" s="346"/>
      <c r="Y74" s="177"/>
      <c r="Z74" s="177"/>
      <c r="AA74" s="177"/>
      <c r="AB74" s="177"/>
      <c r="AC74" s="177" t="b">
        <f>OR(AD74:AE74)</f>
        <v>1</v>
      </c>
      <c r="AD74" s="177" t="b">
        <f>T74</f>
        <v>0</v>
      </c>
      <c r="AE74" s="177" t="b">
        <f>AND(R74,NOT(W74="Met"),NOT(W74="N/A"))</f>
        <v>1</v>
      </c>
      <c r="AF74" s="177" t="b">
        <f>AND(AE74,NOT(Q74))</f>
        <v>1</v>
      </c>
      <c r="AG74" s="177"/>
      <c r="AH74" s="177"/>
      <c r="AI74" s="177"/>
      <c r="AJ74" s="177"/>
      <c r="AK74" s="177"/>
      <c r="AL74" s="177"/>
      <c r="AM74" s="177"/>
      <c r="AN74" s="177"/>
      <c r="AO74" s="177"/>
      <c r="AP74" s="19" t="str">
        <f>SUBSTITUTE(SUBSTITUTE(SUBSTITUTE("vch"&amp;$B74&amp;$C74&amp;$D74&amp;$E74&amp;$F74,".","_"),"(","_"),")","")</f>
        <v>vch1202_9</v>
      </c>
      <c r="AQ74" s="19" t="str">
        <f>IF(ISBLANK(W74),"",W74)</f>
        <v/>
      </c>
      <c r="AR74" s="177" t="str">
        <f>SUBSTITUTE(SUBSTITUTE(SUBSTITUTE("vnt"&amp;$B74&amp;$C74&amp;$D74&amp;$E74&amp;$F74,".","_"),"(","_"),")","")</f>
        <v>vnt1202_9</v>
      </c>
      <c r="AS74" s="19" t="str">
        <f>IF(ISBLANK(X74),"",X74)</f>
        <v/>
      </c>
      <c r="AT74" s="177"/>
      <c r="AU74" s="177"/>
      <c r="AV74" s="177"/>
      <c r="AW74" s="177"/>
      <c r="AX74" s="177"/>
      <c r="AY74" s="177"/>
      <c r="AZ74" s="177"/>
    </row>
    <row r="75" spans="1:52" ht="15" customHeight="1" x14ac:dyDescent="0.2">
      <c r="A75" s="246">
        <v>12</v>
      </c>
      <c r="B75" s="247" t="s">
        <v>2248</v>
      </c>
      <c r="C75" s="248"/>
      <c r="D75" s="248"/>
      <c r="E75" s="249"/>
      <c r="F75" s="249"/>
      <c r="G75" s="39" t="s">
        <v>2567</v>
      </c>
      <c r="H75" s="251" t="s">
        <v>2571</v>
      </c>
      <c r="I75" s="77"/>
      <c r="J75" s="77"/>
      <c r="K75" s="77"/>
      <c r="L75" s="327"/>
      <c r="M75" s="17"/>
      <c r="N75" s="17"/>
      <c r="O75" s="17"/>
      <c r="P75" s="17"/>
      <c r="Q75" s="17"/>
      <c r="R75" s="17"/>
      <c r="S75" s="17"/>
      <c r="T75" s="17"/>
      <c r="U75" s="17"/>
      <c r="V75" s="17"/>
      <c r="W75" s="17"/>
      <c r="X75" s="344"/>
      <c r="Y75" s="177"/>
      <c r="Z75" s="177"/>
      <c r="AA75" s="177"/>
      <c r="AB75" s="177"/>
      <c r="AC75" s="177"/>
      <c r="AD75" s="177"/>
      <c r="AE75" s="177"/>
      <c r="AF75" s="177"/>
      <c r="AG75" s="177"/>
      <c r="AH75" s="177"/>
      <c r="AI75" s="177"/>
      <c r="AJ75" s="177"/>
      <c r="AK75" s="177"/>
      <c r="AL75" s="177"/>
      <c r="AM75" s="177"/>
      <c r="AN75" s="177"/>
      <c r="AO75" s="177"/>
      <c r="AP75" s="177"/>
      <c r="AQ75" s="177"/>
      <c r="AR75" s="177"/>
      <c r="AS75" s="177"/>
      <c r="AT75" s="177"/>
      <c r="AU75" s="177"/>
      <c r="AV75" s="177"/>
      <c r="AW75" s="177"/>
      <c r="AX75" s="177"/>
      <c r="AY75" s="177"/>
      <c r="AZ75" s="177"/>
    </row>
    <row r="76" spans="1:52" ht="15" customHeight="1" x14ac:dyDescent="0.2">
      <c r="A76" s="246">
        <v>12</v>
      </c>
      <c r="B76" s="247" t="s">
        <v>2248</v>
      </c>
      <c r="C76" s="248"/>
      <c r="D76" s="248"/>
      <c r="E76" s="249"/>
      <c r="F76" s="249"/>
      <c r="G76" s="39" t="s">
        <v>2567</v>
      </c>
      <c r="H76" s="251" t="s">
        <v>2571</v>
      </c>
      <c r="I76" s="77"/>
      <c r="J76" s="77"/>
      <c r="K76" s="77"/>
      <c r="L76" s="327"/>
      <c r="M76" s="17"/>
      <c r="N76" s="17"/>
      <c r="O76" s="17"/>
      <c r="P76" s="17"/>
      <c r="Q76" s="17"/>
      <c r="R76" s="17"/>
      <c r="S76" s="17"/>
      <c r="T76" s="17"/>
      <c r="U76" s="17"/>
      <c r="V76" s="17"/>
      <c r="W76" s="17"/>
      <c r="X76" s="344"/>
      <c r="Y76" s="177"/>
      <c r="Z76" s="177"/>
      <c r="AA76" s="177"/>
      <c r="AB76" s="177"/>
      <c r="AC76" s="177"/>
      <c r="AD76" s="177"/>
      <c r="AE76" s="177"/>
      <c r="AF76" s="177"/>
      <c r="AG76" s="177"/>
      <c r="AH76" s="177"/>
      <c r="AI76" s="177"/>
      <c r="AJ76" s="177"/>
      <c r="AK76" s="177"/>
      <c r="AL76" s="177"/>
      <c r="AM76" s="177"/>
      <c r="AN76" s="177"/>
      <c r="AO76" s="177"/>
      <c r="AP76" s="177"/>
      <c r="AQ76" s="177"/>
      <c r="AR76" s="177"/>
      <c r="AS76" s="177"/>
      <c r="AT76" s="177"/>
      <c r="AU76" s="177"/>
      <c r="AV76" s="177"/>
      <c r="AW76" s="177"/>
      <c r="AX76" s="177"/>
      <c r="AY76" s="177"/>
      <c r="AZ76" s="177"/>
    </row>
    <row r="77" spans="1:52" ht="15" customHeight="1" thickBot="1" x14ac:dyDescent="0.25">
      <c r="A77" s="246">
        <v>12</v>
      </c>
      <c r="B77" s="247" t="s">
        <v>2248</v>
      </c>
      <c r="C77" s="248"/>
      <c r="D77" s="248"/>
      <c r="E77" s="249"/>
      <c r="F77" s="249"/>
      <c r="G77" s="39" t="s">
        <v>2567</v>
      </c>
      <c r="H77" s="251" t="s">
        <v>2571</v>
      </c>
      <c r="I77" s="78"/>
      <c r="J77" s="78"/>
      <c r="K77" s="78"/>
      <c r="L77" s="329"/>
      <c r="M77" s="205"/>
      <c r="N77" s="205"/>
      <c r="O77" s="205"/>
      <c r="P77" s="205"/>
      <c r="Q77" s="205"/>
      <c r="R77" s="205"/>
      <c r="S77" s="205"/>
      <c r="T77" s="205"/>
      <c r="U77" s="205"/>
      <c r="V77" s="205"/>
      <c r="W77" s="205"/>
      <c r="X77" s="345"/>
      <c r="Y77" s="177"/>
      <c r="Z77" s="177"/>
      <c r="AA77" s="177"/>
      <c r="AB77" s="177"/>
      <c r="AC77" s="177"/>
      <c r="AD77" s="177"/>
      <c r="AE77" s="177"/>
      <c r="AF77" s="177"/>
      <c r="AG77" s="177"/>
      <c r="AH77" s="177"/>
      <c r="AI77" s="177"/>
      <c r="AJ77" s="177"/>
      <c r="AK77" s="177"/>
      <c r="AL77" s="177"/>
      <c r="AM77" s="177"/>
      <c r="AN77" s="177"/>
      <c r="AO77" s="177"/>
      <c r="AP77" s="177"/>
      <c r="AQ77" s="177"/>
      <c r="AR77" s="177"/>
      <c r="AS77" s="177"/>
      <c r="AT77" s="177"/>
      <c r="AU77" s="177"/>
      <c r="AV77" s="177"/>
      <c r="AW77" s="177"/>
      <c r="AX77" s="177"/>
      <c r="AY77" s="177"/>
      <c r="AZ77" s="177"/>
    </row>
    <row r="78" spans="1:52" ht="15" customHeight="1" thickTop="1" x14ac:dyDescent="0.2">
      <c r="A78" s="246">
        <v>12</v>
      </c>
      <c r="B78" s="247" t="s">
        <v>2251</v>
      </c>
      <c r="C78" s="248"/>
      <c r="D78" s="248"/>
      <c r="E78" s="249"/>
      <c r="F78" s="249"/>
      <c r="G78" s="39" t="s">
        <v>2567</v>
      </c>
      <c r="H78" s="251" t="s">
        <v>2570</v>
      </c>
      <c r="I78" s="82" t="s">
        <v>2251</v>
      </c>
      <c r="J78" s="82"/>
      <c r="K78" s="82"/>
      <c r="L78" s="328" t="s">
        <v>2252</v>
      </c>
      <c r="M78" s="207"/>
      <c r="N78" s="207"/>
      <c r="O78" s="207"/>
      <c r="P78" s="207" t="b">
        <v>0</v>
      </c>
      <c r="Q78" s="207" t="b">
        <v>1</v>
      </c>
      <c r="R78" s="207" t="b">
        <v>1</v>
      </c>
      <c r="S78" s="207" t="b">
        <v>1</v>
      </c>
      <c r="T78" s="207" t="b">
        <v>0</v>
      </c>
      <c r="U78" s="207" t="str">
        <f>SUBSTITUTE(SUBSTITUTE(SUBSTITUTE("dd"&amp;$B78&amp;$C78&amp;$D78&amp;$E78&amp;$F78,".","_"),"(","_"),")","")</f>
        <v>dd1202_10</v>
      </c>
      <c r="V78" s="207"/>
      <c r="W78" s="210"/>
      <c r="X78" s="346"/>
      <c r="Y78" s="177"/>
      <c r="Z78" s="177"/>
      <c r="AA78" s="177"/>
      <c r="AB78" s="177"/>
      <c r="AC78" s="177" t="b">
        <f>OR(AD78:AE78)</f>
        <v>1</v>
      </c>
      <c r="AD78" s="177" t="b">
        <f>T78</f>
        <v>0</v>
      </c>
      <c r="AE78" s="177" t="b">
        <f>AND(R78,NOT(W78="Met"),NOT(W78="N/A"))</f>
        <v>1</v>
      </c>
      <c r="AF78" s="177" t="b">
        <f>AND(AE78,NOT(Q78))</f>
        <v>0</v>
      </c>
      <c r="AG78" s="177"/>
      <c r="AH78" s="177"/>
      <c r="AI78" s="177"/>
      <c r="AJ78" s="177"/>
      <c r="AK78" s="177"/>
      <c r="AL78" s="177"/>
      <c r="AM78" s="177"/>
      <c r="AN78" s="177"/>
      <c r="AO78" s="177"/>
      <c r="AP78" s="19" t="str">
        <f>SUBSTITUTE(SUBSTITUTE(SUBSTITUTE("vch"&amp;$B78&amp;$C78&amp;$D78&amp;$E78&amp;$F78,".","_"),"(","_"),")","")</f>
        <v>vch1202_10</v>
      </c>
      <c r="AQ78" s="19" t="str">
        <f>IF(ISBLANK(W78),"",W78)</f>
        <v/>
      </c>
      <c r="AR78" s="177" t="str">
        <f>SUBSTITUTE(SUBSTITUTE(SUBSTITUTE("vnt"&amp;$B78&amp;$C78&amp;$D78&amp;$E78&amp;$F78,".","_"),"(","_"),")","")</f>
        <v>vnt1202_10</v>
      </c>
      <c r="AS78" s="19" t="str">
        <f>IF(ISBLANK(X78),"",X78)</f>
        <v/>
      </c>
      <c r="AT78" s="177"/>
      <c r="AU78" s="177"/>
      <c r="AV78" s="177"/>
      <c r="AW78" s="177"/>
      <c r="AX78" s="177"/>
      <c r="AY78" s="177"/>
      <c r="AZ78" s="177"/>
    </row>
    <row r="79" spans="1:52" ht="15" customHeight="1" thickBot="1" x14ac:dyDescent="0.25">
      <c r="A79" s="246">
        <v>12</v>
      </c>
      <c r="B79" s="247" t="s">
        <v>2251</v>
      </c>
      <c r="C79" s="248"/>
      <c r="D79" s="248"/>
      <c r="E79" s="249"/>
      <c r="F79" s="249"/>
      <c r="G79" s="39" t="s">
        <v>2567</v>
      </c>
      <c r="H79" s="251" t="s">
        <v>2570</v>
      </c>
      <c r="I79" s="78"/>
      <c r="J79" s="78"/>
      <c r="K79" s="78"/>
      <c r="L79" s="329"/>
      <c r="M79" s="205"/>
      <c r="N79" s="205"/>
      <c r="O79" s="205"/>
      <c r="P79" s="205"/>
      <c r="Q79" s="205"/>
      <c r="R79" s="205"/>
      <c r="S79" s="205"/>
      <c r="T79" s="205"/>
      <c r="U79" s="205"/>
      <c r="V79" s="205"/>
      <c r="W79" s="205"/>
      <c r="X79" s="345"/>
      <c r="Y79" s="177"/>
      <c r="Z79" s="177"/>
      <c r="AA79" s="177"/>
      <c r="AB79" s="177"/>
      <c r="AC79" s="177"/>
      <c r="AD79" s="177"/>
      <c r="AE79" s="177"/>
      <c r="AF79" s="177"/>
      <c r="AG79" s="177"/>
      <c r="AH79" s="177"/>
      <c r="AI79" s="177"/>
      <c r="AJ79" s="177"/>
      <c r="AK79" s="177"/>
      <c r="AL79" s="177"/>
      <c r="AM79" s="177"/>
      <c r="AN79" s="177"/>
      <c r="AO79" s="177"/>
      <c r="AP79" s="177"/>
      <c r="AQ79" s="177"/>
      <c r="AR79" s="177"/>
      <c r="AS79" s="177"/>
      <c r="AT79" s="177"/>
      <c r="AU79" s="177"/>
      <c r="AV79" s="177"/>
      <c r="AW79" s="177"/>
      <c r="AX79" s="177"/>
      <c r="AY79" s="177"/>
      <c r="AZ79" s="177"/>
    </row>
    <row r="80" spans="1:52" ht="15" customHeight="1" thickTop="1" x14ac:dyDescent="0.2">
      <c r="A80" s="246">
        <v>12</v>
      </c>
      <c r="B80" s="247">
        <v>1202.1099999999999</v>
      </c>
      <c r="C80" s="248"/>
      <c r="D80" s="248"/>
      <c r="E80" s="249"/>
      <c r="F80" s="249"/>
      <c r="G80" s="39" t="s">
        <v>2567</v>
      </c>
      <c r="H80" s="251" t="s">
        <v>2571</v>
      </c>
      <c r="I80" s="206" t="s">
        <v>2253</v>
      </c>
      <c r="J80" s="82"/>
      <c r="K80" s="82"/>
      <c r="L80" s="328" t="s">
        <v>2254</v>
      </c>
      <c r="M80" s="207"/>
      <c r="N80" s="207"/>
      <c r="O80" s="207"/>
      <c r="P80" s="207" t="b">
        <v>1</v>
      </c>
      <c r="Q80" s="207" t="b">
        <v>0</v>
      </c>
      <c r="R80" s="207" t="b">
        <v>1</v>
      </c>
      <c r="S80" s="207" t="b">
        <v>1</v>
      </c>
      <c r="T80" s="207" t="b">
        <v>0</v>
      </c>
      <c r="U80" s="207" t="str">
        <f>SUBSTITUTE(SUBSTITUTE(SUBSTITUTE("dd"&amp;$B80&amp;$C80&amp;$D80&amp;$E80&amp;$F80,".","_"),"(","_"),")","")</f>
        <v>dd1202_11</v>
      </c>
      <c r="V80" s="207"/>
      <c r="W80" s="210"/>
      <c r="X80" s="346"/>
      <c r="Y80" s="177"/>
      <c r="Z80" s="177"/>
      <c r="AA80" s="177"/>
      <c r="AB80" s="177"/>
      <c r="AC80" s="177" t="b">
        <f>OR(AD80:AE80)</f>
        <v>1</v>
      </c>
      <c r="AD80" s="177" t="b">
        <f>T80</f>
        <v>0</v>
      </c>
      <c r="AE80" s="177" t="b">
        <f>AND(R80,NOT(W80="Met"),NOT(W80="N/A"))</f>
        <v>1</v>
      </c>
      <c r="AF80" s="177" t="b">
        <f>AND(AE80,NOT(Q80))</f>
        <v>1</v>
      </c>
      <c r="AG80" s="177"/>
      <c r="AH80" s="177"/>
      <c r="AI80" s="177"/>
      <c r="AJ80" s="177"/>
      <c r="AK80" s="177"/>
      <c r="AL80" s="177"/>
      <c r="AM80" s="177"/>
      <c r="AN80" s="177"/>
      <c r="AO80" s="177"/>
      <c r="AP80" s="19" t="str">
        <f>SUBSTITUTE(SUBSTITUTE(SUBSTITUTE("vch"&amp;$B80&amp;$C80&amp;$D80&amp;$E80&amp;$F80,".","_"),"(","_"),")","")</f>
        <v>vch1202_11</v>
      </c>
      <c r="AQ80" s="19" t="str">
        <f>IF(ISBLANK(W80),"",W80)</f>
        <v/>
      </c>
      <c r="AR80" s="177" t="str">
        <f>SUBSTITUTE(SUBSTITUTE(SUBSTITUTE("vnt"&amp;$B80&amp;$C80&amp;$D80&amp;$E80&amp;$F80,".","_"),"(","_"),")","")</f>
        <v>vnt1202_11</v>
      </c>
      <c r="AS80" s="19" t="str">
        <f>IF(ISBLANK(X80),"",X80)</f>
        <v/>
      </c>
      <c r="AT80" s="177"/>
      <c r="AU80" s="177"/>
      <c r="AV80" s="177"/>
      <c r="AW80" s="177"/>
      <c r="AX80" s="177"/>
      <c r="AY80" s="177"/>
      <c r="AZ80" s="177"/>
    </row>
    <row r="81" spans="1:52" ht="15" customHeight="1" x14ac:dyDescent="0.2">
      <c r="A81" s="246">
        <v>12</v>
      </c>
      <c r="B81" s="247">
        <v>1202.1099999999999</v>
      </c>
      <c r="C81" s="248"/>
      <c r="D81" s="248"/>
      <c r="E81" s="249"/>
      <c r="F81" s="249"/>
      <c r="G81" s="39" t="s">
        <v>2567</v>
      </c>
      <c r="H81" s="251" t="s">
        <v>2571</v>
      </c>
      <c r="I81" s="77"/>
      <c r="J81" s="77"/>
      <c r="K81" s="77"/>
      <c r="L81" s="327"/>
      <c r="M81" s="17"/>
      <c r="N81" s="17"/>
      <c r="O81" s="17"/>
      <c r="P81" s="17"/>
      <c r="Q81" s="17"/>
      <c r="R81" s="17"/>
      <c r="S81" s="17"/>
      <c r="T81" s="17"/>
      <c r="U81" s="17"/>
      <c r="V81" s="17"/>
      <c r="W81" s="17"/>
      <c r="X81" s="344"/>
      <c r="Y81" s="177"/>
      <c r="Z81" s="177"/>
      <c r="AA81" s="177"/>
      <c r="AB81" s="177"/>
      <c r="AC81" s="177"/>
      <c r="AD81" s="177"/>
      <c r="AE81" s="177"/>
      <c r="AF81" s="177"/>
      <c r="AG81" s="177"/>
      <c r="AH81" s="177"/>
      <c r="AI81" s="177"/>
      <c r="AJ81" s="177"/>
      <c r="AK81" s="177"/>
      <c r="AL81" s="177"/>
      <c r="AM81" s="177"/>
      <c r="AN81" s="177"/>
      <c r="AO81" s="177"/>
      <c r="AP81" s="177"/>
      <c r="AQ81" s="177"/>
      <c r="AR81" s="177"/>
      <c r="AS81" s="177"/>
      <c r="AT81" s="177"/>
      <c r="AU81" s="177"/>
      <c r="AV81" s="177"/>
      <c r="AW81" s="177"/>
      <c r="AX81" s="177"/>
      <c r="AY81" s="177"/>
      <c r="AZ81" s="177"/>
    </row>
    <row r="82" spans="1:52" ht="15" customHeight="1" x14ac:dyDescent="0.2">
      <c r="A82" s="246">
        <v>12</v>
      </c>
      <c r="B82" s="247">
        <v>1202.1099999999999</v>
      </c>
      <c r="C82" s="248"/>
      <c r="D82" s="248"/>
      <c r="E82" s="249"/>
      <c r="F82" s="249"/>
      <c r="G82" s="39" t="s">
        <v>2567</v>
      </c>
      <c r="H82" s="251" t="s">
        <v>2571</v>
      </c>
      <c r="I82" s="77"/>
      <c r="J82" s="77"/>
      <c r="K82" s="77"/>
      <c r="L82" s="327"/>
      <c r="M82" s="17"/>
      <c r="N82" s="17"/>
      <c r="O82" s="17"/>
      <c r="P82" s="17"/>
      <c r="Q82" s="17"/>
      <c r="R82" s="17"/>
      <c r="S82" s="17"/>
      <c r="T82" s="17"/>
      <c r="U82" s="17"/>
      <c r="V82" s="17"/>
      <c r="W82" s="17"/>
      <c r="X82" s="344"/>
      <c r="Y82" s="177"/>
      <c r="Z82" s="177"/>
      <c r="AA82" s="177"/>
      <c r="AB82" s="177"/>
      <c r="AC82" s="177"/>
      <c r="AD82" s="177"/>
      <c r="AE82" s="177"/>
      <c r="AF82" s="177"/>
      <c r="AG82" s="177"/>
      <c r="AH82" s="177"/>
      <c r="AI82" s="177"/>
      <c r="AJ82" s="177"/>
      <c r="AK82" s="177"/>
      <c r="AL82" s="177"/>
      <c r="AM82" s="177"/>
      <c r="AN82" s="177"/>
      <c r="AO82" s="177"/>
      <c r="AP82" s="177"/>
      <c r="AQ82" s="177"/>
      <c r="AR82" s="177"/>
      <c r="AS82" s="177"/>
      <c r="AT82" s="177"/>
      <c r="AU82" s="177"/>
      <c r="AV82" s="177"/>
      <c r="AW82" s="177"/>
      <c r="AX82" s="177"/>
      <c r="AY82" s="177"/>
      <c r="AZ82" s="177"/>
    </row>
    <row r="83" spans="1:52" ht="15" customHeight="1" x14ac:dyDescent="0.2">
      <c r="A83" s="246">
        <v>12</v>
      </c>
      <c r="B83" s="247">
        <v>1202.1099999999999</v>
      </c>
      <c r="C83" s="248"/>
      <c r="D83" s="248"/>
      <c r="E83" s="249"/>
      <c r="F83" s="249"/>
      <c r="G83" s="39" t="s">
        <v>2567</v>
      </c>
      <c r="H83" s="251" t="s">
        <v>2571</v>
      </c>
      <c r="I83" s="77"/>
      <c r="J83" s="77"/>
      <c r="K83" s="77"/>
      <c r="L83" s="327"/>
      <c r="M83" s="17"/>
      <c r="N83" s="17"/>
      <c r="O83" s="17"/>
      <c r="P83" s="17"/>
      <c r="Q83" s="17"/>
      <c r="R83" s="17"/>
      <c r="S83" s="17"/>
      <c r="T83" s="17"/>
      <c r="U83" s="17"/>
      <c r="V83" s="17"/>
      <c r="W83" s="17"/>
      <c r="X83" s="344"/>
      <c r="Y83" s="177"/>
      <c r="Z83" s="177"/>
      <c r="AA83" s="177"/>
      <c r="AB83" s="177"/>
      <c r="AC83" s="177"/>
      <c r="AD83" s="177"/>
      <c r="AE83" s="177"/>
      <c r="AF83" s="177"/>
      <c r="AG83" s="177"/>
      <c r="AH83" s="177"/>
      <c r="AI83" s="177"/>
      <c r="AJ83" s="177"/>
      <c r="AK83" s="177"/>
      <c r="AL83" s="177"/>
      <c r="AM83" s="177"/>
      <c r="AN83" s="177"/>
      <c r="AO83" s="177"/>
      <c r="AP83" s="177"/>
      <c r="AQ83" s="177"/>
      <c r="AR83" s="177"/>
      <c r="AS83" s="177"/>
      <c r="AT83" s="177"/>
      <c r="AU83" s="177"/>
      <c r="AV83" s="177"/>
      <c r="AW83" s="177"/>
      <c r="AX83" s="177"/>
      <c r="AY83" s="177"/>
      <c r="AZ83" s="177"/>
    </row>
    <row r="84" spans="1:52" ht="15" customHeight="1" x14ac:dyDescent="0.2">
      <c r="A84" s="246">
        <v>12</v>
      </c>
      <c r="B84" s="247">
        <v>1202.1099999999999</v>
      </c>
      <c r="C84" s="248"/>
      <c r="D84" s="248"/>
      <c r="E84" s="249"/>
      <c r="F84" s="249"/>
      <c r="G84" s="39" t="s">
        <v>2567</v>
      </c>
      <c r="H84" s="251" t="s">
        <v>2571</v>
      </c>
      <c r="I84" s="77"/>
      <c r="J84" s="77"/>
      <c r="K84" s="77"/>
      <c r="L84" s="327"/>
      <c r="M84" s="17"/>
      <c r="N84" s="17"/>
      <c r="O84" s="17"/>
      <c r="P84" s="17"/>
      <c r="Q84" s="17"/>
      <c r="R84" s="17"/>
      <c r="S84" s="17"/>
      <c r="T84" s="17"/>
      <c r="U84" s="17"/>
      <c r="V84" s="17"/>
      <c r="W84" s="17"/>
      <c r="X84" s="344"/>
      <c r="Y84" s="177"/>
      <c r="Z84" s="177"/>
      <c r="AA84" s="177"/>
      <c r="AB84" s="177"/>
      <c r="AC84" s="177"/>
      <c r="AD84" s="177"/>
      <c r="AE84" s="177"/>
      <c r="AF84" s="177"/>
      <c r="AG84" s="177"/>
      <c r="AH84" s="177"/>
      <c r="AI84" s="177"/>
      <c r="AJ84" s="177"/>
      <c r="AK84" s="177"/>
      <c r="AL84" s="177"/>
      <c r="AM84" s="177"/>
      <c r="AN84" s="177"/>
      <c r="AO84" s="177"/>
      <c r="AP84" s="177"/>
      <c r="AQ84" s="177"/>
      <c r="AR84" s="177"/>
      <c r="AS84" s="177"/>
      <c r="AT84" s="177"/>
      <c r="AU84" s="177"/>
      <c r="AV84" s="177"/>
      <c r="AW84" s="177"/>
      <c r="AX84" s="177"/>
      <c r="AY84" s="177"/>
      <c r="AZ84" s="177"/>
    </row>
    <row r="85" spans="1:52" s="177" customFormat="1" ht="15" customHeight="1" x14ac:dyDescent="0.2">
      <c r="A85" s="246">
        <v>12</v>
      </c>
      <c r="B85" s="247">
        <v>1202.1099999999999</v>
      </c>
      <c r="C85" s="248"/>
      <c r="D85" s="248"/>
      <c r="E85" s="249"/>
      <c r="F85" s="249"/>
      <c r="G85" s="39" t="s">
        <v>2567</v>
      </c>
      <c r="H85" s="251" t="s">
        <v>2571</v>
      </c>
      <c r="I85" s="77"/>
      <c r="J85" s="77"/>
      <c r="K85" s="77"/>
      <c r="L85" s="327"/>
      <c r="M85" s="17"/>
      <c r="N85" s="17"/>
      <c r="O85" s="17"/>
      <c r="P85" s="17"/>
      <c r="Q85" s="17"/>
      <c r="R85" s="17"/>
      <c r="S85" s="17"/>
      <c r="T85" s="17"/>
      <c r="U85" s="17"/>
      <c r="V85" s="17"/>
      <c r="W85" s="17"/>
      <c r="X85" s="344"/>
    </row>
    <row r="86" spans="1:52" ht="15" customHeight="1" thickBot="1" x14ac:dyDescent="0.25">
      <c r="A86" s="246">
        <v>12</v>
      </c>
      <c r="B86" s="247">
        <v>1202.1099999999999</v>
      </c>
      <c r="C86" s="248"/>
      <c r="D86" s="248"/>
      <c r="E86" s="249"/>
      <c r="F86" s="249"/>
      <c r="G86" s="39" t="s">
        <v>2567</v>
      </c>
      <c r="H86" s="251" t="s">
        <v>2571</v>
      </c>
      <c r="I86" s="78"/>
      <c r="J86" s="78"/>
      <c r="K86" s="78"/>
      <c r="L86" s="329"/>
      <c r="M86" s="205"/>
      <c r="N86" s="205"/>
      <c r="O86" s="205"/>
      <c r="P86" s="205"/>
      <c r="Q86" s="205"/>
      <c r="R86" s="205"/>
      <c r="S86" s="205"/>
      <c r="T86" s="205"/>
      <c r="U86" s="205"/>
      <c r="V86" s="205"/>
      <c r="W86" s="205"/>
      <c r="X86" s="345"/>
      <c r="Y86" s="177"/>
      <c r="Z86" s="177"/>
      <c r="AA86" s="177"/>
      <c r="AB86" s="177"/>
      <c r="AC86" s="177"/>
      <c r="AD86" s="177"/>
      <c r="AE86" s="177"/>
      <c r="AF86" s="177"/>
      <c r="AG86" s="177"/>
      <c r="AH86" s="177"/>
      <c r="AI86" s="177"/>
      <c r="AJ86" s="177"/>
      <c r="AK86" s="177"/>
      <c r="AL86" s="177"/>
      <c r="AM86" s="177"/>
      <c r="AN86" s="177"/>
      <c r="AO86" s="177"/>
      <c r="AP86" s="177"/>
      <c r="AQ86" s="177"/>
      <c r="AR86" s="177"/>
      <c r="AS86" s="177"/>
      <c r="AT86" s="177"/>
      <c r="AU86" s="177"/>
      <c r="AV86" s="177"/>
      <c r="AW86" s="177"/>
      <c r="AX86" s="177"/>
      <c r="AY86" s="177"/>
      <c r="AZ86" s="177"/>
    </row>
    <row r="87" spans="1:52" ht="15" customHeight="1" thickTop="1" x14ac:dyDescent="0.2">
      <c r="A87" s="246">
        <v>12</v>
      </c>
      <c r="B87" s="247" t="s">
        <v>2256</v>
      </c>
      <c r="C87" s="248"/>
      <c r="D87" s="248"/>
      <c r="E87" s="249"/>
      <c r="F87" s="250"/>
      <c r="G87" s="39" t="s">
        <v>2567</v>
      </c>
      <c r="H87" s="246" t="s">
        <v>2568</v>
      </c>
      <c r="I87" s="76" t="s">
        <v>2256</v>
      </c>
      <c r="J87" s="76"/>
      <c r="K87" s="76"/>
      <c r="L87" s="327" t="s">
        <v>2257</v>
      </c>
      <c r="M87" s="17"/>
      <c r="N87" s="177"/>
      <c r="O87" s="177"/>
      <c r="P87" s="177"/>
      <c r="Q87" s="177"/>
      <c r="R87" s="177"/>
      <c r="S87" s="177"/>
      <c r="T87" s="177"/>
      <c r="U87" s="177"/>
      <c r="V87" s="177"/>
      <c r="W87" s="177"/>
      <c r="X87" s="177"/>
      <c r="Y87" s="177"/>
      <c r="Z87" s="177"/>
      <c r="AA87" s="177"/>
      <c r="AB87" s="177"/>
      <c r="AC87" s="177"/>
      <c r="AD87" s="177"/>
      <c r="AE87" s="177"/>
      <c r="AF87" s="177"/>
      <c r="AG87" s="177"/>
      <c r="AH87" s="177"/>
      <c r="AI87" s="177"/>
      <c r="AJ87" s="177"/>
      <c r="AK87" s="177"/>
      <c r="AL87" s="177"/>
      <c r="AM87" s="177"/>
      <c r="AN87" s="177"/>
      <c r="AO87" s="177"/>
      <c r="AP87" s="177"/>
      <c r="AQ87" s="177"/>
      <c r="AR87" s="177"/>
      <c r="AS87" s="177"/>
      <c r="AT87" s="177"/>
      <c r="AU87" s="177"/>
      <c r="AV87" s="177"/>
      <c r="AW87" s="177"/>
      <c r="AX87" s="177"/>
      <c r="AY87" s="177"/>
      <c r="AZ87" s="177"/>
    </row>
    <row r="88" spans="1:52" ht="15" customHeight="1" x14ac:dyDescent="0.2">
      <c r="A88" s="246">
        <v>12</v>
      </c>
      <c r="B88" s="247" t="s">
        <v>2256</v>
      </c>
      <c r="C88" s="248"/>
      <c r="D88" s="248"/>
      <c r="E88" s="249"/>
      <c r="F88" s="250"/>
      <c r="G88" s="39" t="s">
        <v>2567</v>
      </c>
      <c r="H88" s="246" t="s">
        <v>2568</v>
      </c>
      <c r="I88" s="76"/>
      <c r="J88" s="76"/>
      <c r="K88" s="76"/>
      <c r="L88" s="327"/>
      <c r="M88" s="17"/>
      <c r="N88" s="177"/>
      <c r="O88" s="177"/>
      <c r="P88" s="177"/>
      <c r="Q88" s="177"/>
      <c r="R88" s="177"/>
      <c r="S88" s="177"/>
      <c r="T88" s="177"/>
      <c r="U88" s="177"/>
      <c r="V88" s="177"/>
      <c r="W88" s="177"/>
      <c r="X88" s="177"/>
      <c r="Y88" s="177"/>
      <c r="Z88" s="177"/>
      <c r="AA88" s="177"/>
      <c r="AB88" s="177"/>
      <c r="AC88" s="177"/>
      <c r="AD88" s="177"/>
      <c r="AE88" s="177"/>
      <c r="AF88" s="177"/>
      <c r="AG88" s="177"/>
      <c r="AH88" s="177"/>
      <c r="AI88" s="177"/>
      <c r="AJ88" s="177"/>
      <c r="AK88" s="177"/>
      <c r="AL88" s="177"/>
      <c r="AM88" s="177"/>
      <c r="AN88" s="177"/>
      <c r="AO88" s="177"/>
      <c r="AP88" s="177"/>
      <c r="AQ88" s="177"/>
      <c r="AR88" s="177"/>
      <c r="AS88" s="177"/>
      <c r="AT88" s="177"/>
      <c r="AU88" s="177"/>
      <c r="AV88" s="177"/>
      <c r="AW88" s="177"/>
      <c r="AX88" s="177"/>
      <c r="AY88" s="177"/>
      <c r="AZ88" s="177"/>
    </row>
    <row r="89" spans="1:52" ht="15" customHeight="1" x14ac:dyDescent="0.2">
      <c r="A89" s="246">
        <v>12</v>
      </c>
      <c r="B89" s="247" t="s">
        <v>2256</v>
      </c>
      <c r="C89" s="248"/>
      <c r="D89" s="248"/>
      <c r="E89" s="249"/>
      <c r="F89" s="249"/>
      <c r="G89" s="39" t="s">
        <v>2567</v>
      </c>
      <c r="H89" s="246" t="s">
        <v>2568</v>
      </c>
      <c r="I89" s="76"/>
      <c r="J89" s="76"/>
      <c r="K89" s="76"/>
      <c r="L89" s="327"/>
      <c r="M89" s="17"/>
      <c r="N89" s="177"/>
      <c r="O89" s="177"/>
      <c r="P89" s="177"/>
      <c r="Q89" s="177"/>
      <c r="R89" s="177"/>
      <c r="S89" s="177"/>
      <c r="T89" s="177"/>
      <c r="U89" s="177"/>
      <c r="V89" s="177"/>
      <c r="W89" s="177"/>
      <c r="X89" s="177"/>
      <c r="Y89" s="177"/>
      <c r="Z89" s="177"/>
      <c r="AA89" s="177"/>
      <c r="AB89" s="177"/>
      <c r="AC89" s="177"/>
      <c r="AD89" s="177"/>
      <c r="AE89" s="177"/>
      <c r="AF89" s="177"/>
      <c r="AG89" s="177"/>
      <c r="AH89" s="177"/>
      <c r="AI89" s="177"/>
      <c r="AJ89" s="177"/>
      <c r="AK89" s="177"/>
      <c r="AL89" s="177"/>
      <c r="AM89" s="177"/>
      <c r="AN89" s="177"/>
      <c r="AO89" s="177"/>
      <c r="AP89" s="177"/>
      <c r="AQ89" s="177"/>
      <c r="AR89" s="177"/>
      <c r="AS89" s="177"/>
      <c r="AT89" s="177"/>
      <c r="AU89" s="177"/>
      <c r="AV89" s="177"/>
      <c r="AW89" s="177"/>
      <c r="AX89" s="177"/>
      <c r="AY89" s="177"/>
      <c r="AZ89" s="177"/>
    </row>
    <row r="90" spans="1:52" ht="15" customHeight="1" x14ac:dyDescent="0.2">
      <c r="A90" s="246">
        <v>12</v>
      </c>
      <c r="B90" s="247" t="s">
        <v>2256</v>
      </c>
      <c r="C90" s="248"/>
      <c r="D90" s="248"/>
      <c r="E90" s="249"/>
      <c r="F90" s="249"/>
      <c r="G90" s="39" t="s">
        <v>2567</v>
      </c>
      <c r="H90" s="246" t="s">
        <v>2568</v>
      </c>
      <c r="I90" s="76"/>
      <c r="J90" s="76"/>
      <c r="K90" s="76"/>
      <c r="L90" s="327"/>
      <c r="M90" s="17"/>
      <c r="N90" s="177"/>
      <c r="O90" s="177"/>
      <c r="P90" s="177"/>
      <c r="Q90" s="177"/>
      <c r="R90" s="177"/>
      <c r="S90" s="177"/>
      <c r="T90" s="177"/>
      <c r="U90" s="177"/>
      <c r="V90" s="177"/>
      <c r="W90" s="177"/>
      <c r="X90" s="177"/>
      <c r="Y90" s="177"/>
      <c r="Z90" s="177"/>
      <c r="AA90" s="177"/>
      <c r="AB90" s="177"/>
      <c r="AC90" s="177"/>
      <c r="AD90" s="177"/>
      <c r="AE90" s="177"/>
      <c r="AF90" s="177"/>
      <c r="AG90" s="177"/>
      <c r="AH90" s="177"/>
      <c r="AI90" s="177"/>
      <c r="AJ90" s="177"/>
      <c r="AK90" s="177"/>
      <c r="AL90" s="177"/>
      <c r="AM90" s="177"/>
      <c r="AN90" s="177"/>
      <c r="AO90" s="177"/>
      <c r="AP90" s="177"/>
      <c r="AQ90" s="177"/>
      <c r="AR90" s="177"/>
      <c r="AS90" s="177"/>
      <c r="AT90" s="177"/>
      <c r="AU90" s="177"/>
      <c r="AV90" s="177"/>
      <c r="AW90" s="177"/>
      <c r="AX90" s="177"/>
      <c r="AY90" s="177"/>
      <c r="AZ90" s="177"/>
    </row>
    <row r="91" spans="1:52" ht="15" customHeight="1" x14ac:dyDescent="0.2">
      <c r="A91" s="246">
        <v>12</v>
      </c>
      <c r="B91" s="247" t="s">
        <v>2256</v>
      </c>
      <c r="C91" s="248"/>
      <c r="D91" s="248"/>
      <c r="E91" s="249"/>
      <c r="F91" s="249"/>
      <c r="G91" s="39" t="s">
        <v>2567</v>
      </c>
      <c r="H91" s="246" t="s">
        <v>2568</v>
      </c>
      <c r="I91" s="76"/>
      <c r="J91" s="76"/>
      <c r="K91" s="76"/>
      <c r="L91" s="327"/>
      <c r="M91" s="17"/>
      <c r="N91" s="177"/>
      <c r="O91" s="177"/>
      <c r="P91" s="177"/>
      <c r="Q91" s="177"/>
      <c r="R91" s="177"/>
      <c r="S91" s="177"/>
      <c r="T91" s="177"/>
      <c r="U91" s="177"/>
      <c r="V91" s="177"/>
      <c r="W91" s="177"/>
      <c r="X91" s="177"/>
      <c r="Y91" s="177"/>
      <c r="Z91" s="177"/>
      <c r="AA91" s="177"/>
      <c r="AB91" s="177"/>
      <c r="AC91" s="177"/>
      <c r="AD91" s="177"/>
      <c r="AE91" s="177"/>
      <c r="AF91" s="177"/>
      <c r="AG91" s="177"/>
      <c r="AH91" s="177"/>
      <c r="AI91" s="177"/>
      <c r="AJ91" s="177"/>
      <c r="AK91" s="177"/>
      <c r="AL91" s="177"/>
      <c r="AM91" s="177"/>
      <c r="AN91" s="177"/>
      <c r="AO91" s="177"/>
      <c r="AP91" s="177"/>
      <c r="AQ91" s="177"/>
      <c r="AR91" s="177"/>
      <c r="AS91" s="177"/>
      <c r="AT91" s="177"/>
      <c r="AU91" s="177"/>
      <c r="AV91" s="177"/>
      <c r="AW91" s="177"/>
      <c r="AX91" s="177"/>
      <c r="AY91" s="177"/>
      <c r="AZ91" s="177"/>
    </row>
    <row r="92" spans="1:52" s="177" customFormat="1" ht="15" customHeight="1" x14ac:dyDescent="0.2">
      <c r="A92" s="246">
        <v>12</v>
      </c>
      <c r="B92" s="247" t="s">
        <v>2256</v>
      </c>
      <c r="C92" s="248"/>
      <c r="D92" s="248"/>
      <c r="E92" s="249"/>
      <c r="F92" s="249"/>
      <c r="G92" s="39" t="s">
        <v>2567</v>
      </c>
      <c r="H92" s="246" t="s">
        <v>2568</v>
      </c>
      <c r="I92" s="76"/>
      <c r="J92" s="76"/>
      <c r="K92" s="76"/>
      <c r="L92" s="327"/>
      <c r="M92" s="17"/>
    </row>
    <row r="93" spans="1:52" ht="15" customHeight="1" x14ac:dyDescent="0.2">
      <c r="A93" s="246">
        <v>12</v>
      </c>
      <c r="B93" s="247" t="s">
        <v>2256</v>
      </c>
      <c r="C93" s="248"/>
      <c r="D93" s="248"/>
      <c r="E93" s="249"/>
      <c r="F93" s="249"/>
      <c r="G93" s="39" t="s">
        <v>2567</v>
      </c>
      <c r="H93" s="246" t="s">
        <v>2568</v>
      </c>
      <c r="I93" s="76"/>
      <c r="J93" s="76"/>
      <c r="K93" s="76"/>
      <c r="L93" s="327"/>
      <c r="M93" s="17"/>
      <c r="N93" s="177"/>
      <c r="O93" s="177"/>
      <c r="P93" s="177"/>
      <c r="Q93" s="177"/>
      <c r="R93" s="177"/>
      <c r="S93" s="177"/>
      <c r="T93" s="177"/>
      <c r="U93" s="177"/>
      <c r="V93" s="177"/>
      <c r="W93" s="177"/>
      <c r="X93" s="177"/>
      <c r="Y93" s="177"/>
      <c r="Z93" s="177"/>
      <c r="AA93" s="177"/>
      <c r="AB93" s="177"/>
      <c r="AC93" s="177"/>
      <c r="AD93" s="177"/>
      <c r="AE93" s="177"/>
      <c r="AF93" s="177"/>
      <c r="AG93" s="177"/>
      <c r="AH93" s="177"/>
      <c r="AI93" s="177"/>
      <c r="AJ93" s="177"/>
      <c r="AK93" s="177"/>
      <c r="AL93" s="177"/>
      <c r="AM93" s="177"/>
      <c r="AN93" s="177"/>
      <c r="AO93" s="177"/>
      <c r="AP93" s="177"/>
      <c r="AQ93" s="177"/>
      <c r="AR93" s="177"/>
      <c r="AS93" s="177"/>
      <c r="AT93" s="177"/>
      <c r="AU93" s="177"/>
      <c r="AV93" s="177"/>
      <c r="AW93" s="177"/>
      <c r="AX93" s="177"/>
      <c r="AY93" s="177"/>
      <c r="AZ93" s="177"/>
    </row>
    <row r="94" spans="1:52" ht="15" customHeight="1" x14ac:dyDescent="0.2">
      <c r="A94" s="246">
        <v>12</v>
      </c>
      <c r="B94" s="247" t="s">
        <v>2256</v>
      </c>
      <c r="C94" s="248"/>
      <c r="D94" s="248" t="s">
        <v>2259</v>
      </c>
      <c r="E94" s="249"/>
      <c r="F94" s="249"/>
      <c r="G94" s="39" t="s">
        <v>2567</v>
      </c>
      <c r="H94" s="246" t="s">
        <v>2568</v>
      </c>
      <c r="I94" s="76"/>
      <c r="J94" s="76"/>
      <c r="K94" s="85" t="s">
        <v>2259</v>
      </c>
      <c r="L94" s="274" t="s">
        <v>2260</v>
      </c>
      <c r="M94" s="17"/>
      <c r="N94" s="177"/>
      <c r="O94" s="177"/>
      <c r="P94" s="177" t="b">
        <v>1</v>
      </c>
      <c r="Q94" s="177" t="b">
        <v>1</v>
      </c>
      <c r="R94" s="177" t="b">
        <f>NOT(OR(W95="Met",W96="Met",W97="Met"))</f>
        <v>1</v>
      </c>
      <c r="S94" s="177" t="b">
        <v>1</v>
      </c>
      <c r="T94" s="177" t="b">
        <v>0</v>
      </c>
      <c r="U94" s="177" t="str">
        <f>SUBSTITUTE(SUBSTITUTE(SUBSTITUTE("dd"&amp;$B94&amp;$C94&amp;$D94&amp;$E94&amp;$F94,".","_"),"(","_"),")","")</f>
        <v>dd1202_12_a</v>
      </c>
      <c r="V94" s="177"/>
      <c r="W94" s="237"/>
      <c r="X94" s="258"/>
      <c r="Y94" s="177"/>
      <c r="Z94" s="177"/>
      <c r="AA94" s="177"/>
      <c r="AB94" s="177"/>
      <c r="AC94" s="177" t="b">
        <f>OR(AD94:AE94)</f>
        <v>1</v>
      </c>
      <c r="AD94" s="177" t="b">
        <f>T94</f>
        <v>0</v>
      </c>
      <c r="AE94" s="177" t="b">
        <f>AND(R94,NOT(W94="Met"),NOT(W94="N/A"))</f>
        <v>1</v>
      </c>
      <c r="AF94" s="177" t="b">
        <f>AND(AE94,NOT(Q94))</f>
        <v>0</v>
      </c>
      <c r="AG94" s="177"/>
      <c r="AH94" s="177"/>
      <c r="AI94" s="177"/>
      <c r="AJ94" s="177"/>
      <c r="AK94" s="177"/>
      <c r="AL94" s="177"/>
      <c r="AM94" s="177"/>
      <c r="AN94" s="177"/>
      <c r="AO94" s="177"/>
      <c r="AP94" s="19" t="str">
        <f>SUBSTITUTE(SUBSTITUTE(SUBSTITUTE("vch"&amp;$B94&amp;$C94&amp;$D94&amp;$E94&amp;$F94,".","_"),"(","_"),")","")</f>
        <v>vch1202_12_a</v>
      </c>
      <c r="AQ94" s="19" t="str">
        <f>IF(ISBLANK(W94),"",W94)</f>
        <v/>
      </c>
      <c r="AR94" s="177" t="str">
        <f>SUBSTITUTE(SUBSTITUTE(SUBSTITUTE("vnt"&amp;$B94&amp;$C94&amp;$D94&amp;$E94&amp;$F94,".","_"),"(","_"),")","")</f>
        <v>vnt1202_12_a</v>
      </c>
      <c r="AS94" s="19" t="str">
        <f>IF(ISBLANK(X94),"",X94)</f>
        <v/>
      </c>
      <c r="AT94" s="177"/>
      <c r="AU94" s="177"/>
      <c r="AV94" s="177"/>
      <c r="AW94" s="177"/>
      <c r="AX94" s="177"/>
      <c r="AY94" s="177"/>
      <c r="AZ94" s="177"/>
    </row>
    <row r="95" spans="1:52" ht="15" customHeight="1" x14ac:dyDescent="0.2">
      <c r="A95" s="246">
        <v>12</v>
      </c>
      <c r="B95" s="247" t="s">
        <v>2256</v>
      </c>
      <c r="C95" s="248"/>
      <c r="D95" s="248" t="s">
        <v>2261</v>
      </c>
      <c r="E95" s="249"/>
      <c r="F95" s="249"/>
      <c r="G95" s="39" t="s">
        <v>2567</v>
      </c>
      <c r="H95" s="246" t="s">
        <v>2568</v>
      </c>
      <c r="I95" s="76"/>
      <c r="J95" s="76"/>
      <c r="K95" s="221" t="s">
        <v>2261</v>
      </c>
      <c r="L95" s="200" t="s">
        <v>2262</v>
      </c>
      <c r="M95" s="17"/>
      <c r="N95" s="177"/>
      <c r="O95" s="177"/>
      <c r="P95" s="177" t="b">
        <v>1</v>
      </c>
      <c r="Q95" s="177" t="b">
        <v>1</v>
      </c>
      <c r="R95" s="177" t="b">
        <f>NOT(OR(W94="Met",W96="Met",W97="Met"))</f>
        <v>1</v>
      </c>
      <c r="S95" s="177" t="b">
        <v>1</v>
      </c>
      <c r="T95" s="177" t="b">
        <v>0</v>
      </c>
      <c r="U95" s="177" t="str">
        <f>SUBSTITUTE(SUBSTITUTE(SUBSTITUTE("dd"&amp;$B95&amp;$C95&amp;$D95&amp;$E95&amp;$F95,".","_"),"(","_"),")","")</f>
        <v>dd1202_12_b</v>
      </c>
      <c r="V95" s="177"/>
      <c r="W95" s="237"/>
      <c r="X95" s="258"/>
      <c r="Y95" s="177"/>
      <c r="Z95" s="177"/>
      <c r="AA95" s="177"/>
      <c r="AB95" s="177"/>
      <c r="AC95" s="177" t="b">
        <f>OR(AD95:AE95)</f>
        <v>1</v>
      </c>
      <c r="AD95" s="177" t="b">
        <f>T95</f>
        <v>0</v>
      </c>
      <c r="AE95" s="177" t="b">
        <f>AND(R95,NOT(W95="Met"),NOT(W95="N/A"))</f>
        <v>1</v>
      </c>
      <c r="AF95" s="177" t="b">
        <f>AND(AE95,NOT(Q95))</f>
        <v>0</v>
      </c>
      <c r="AG95" s="177"/>
      <c r="AH95" s="177"/>
      <c r="AI95" s="177"/>
      <c r="AJ95" s="177"/>
      <c r="AK95" s="177"/>
      <c r="AL95" s="177"/>
      <c r="AM95" s="177"/>
      <c r="AN95" s="177"/>
      <c r="AO95" s="177"/>
      <c r="AP95" s="19" t="str">
        <f>SUBSTITUTE(SUBSTITUTE(SUBSTITUTE("vch"&amp;$B95&amp;$C95&amp;$D95&amp;$E95&amp;$F95,".","_"),"(","_"),")","")</f>
        <v>vch1202_12_b</v>
      </c>
      <c r="AQ95" s="19" t="str">
        <f>IF(ISBLANK(W95),"",W95)</f>
        <v/>
      </c>
      <c r="AR95" s="177" t="str">
        <f>SUBSTITUTE(SUBSTITUTE(SUBSTITUTE("vnt"&amp;$B95&amp;$C95&amp;$D95&amp;$E95&amp;$F95,".","_"),"(","_"),")","")</f>
        <v>vnt1202_12_b</v>
      </c>
      <c r="AS95" s="19" t="str">
        <f>IF(ISBLANK(X95),"",X95)</f>
        <v/>
      </c>
      <c r="AT95" s="177"/>
      <c r="AU95" s="177"/>
      <c r="AV95" s="177"/>
      <c r="AW95" s="177"/>
      <c r="AX95" s="177"/>
      <c r="AY95" s="177"/>
      <c r="AZ95" s="177"/>
    </row>
    <row r="96" spans="1:52" ht="15" customHeight="1" x14ac:dyDescent="0.2">
      <c r="A96" s="246">
        <v>12</v>
      </c>
      <c r="B96" s="247" t="s">
        <v>2256</v>
      </c>
      <c r="C96" s="248"/>
      <c r="D96" s="248" t="s">
        <v>2263</v>
      </c>
      <c r="E96" s="249"/>
      <c r="F96" s="249"/>
      <c r="G96" s="39" t="s">
        <v>2567</v>
      </c>
      <c r="H96" s="246" t="s">
        <v>2568</v>
      </c>
      <c r="I96" s="76"/>
      <c r="J96" s="76"/>
      <c r="K96" s="221" t="s">
        <v>2263</v>
      </c>
      <c r="L96" s="200" t="s">
        <v>2264</v>
      </c>
      <c r="M96" s="17"/>
      <c r="N96" s="177"/>
      <c r="O96" s="177"/>
      <c r="P96" s="177" t="b">
        <v>1</v>
      </c>
      <c r="Q96" s="177" t="b">
        <v>1</v>
      </c>
      <c r="R96" s="177" t="b">
        <f>NOT(OR(W94="Met",W95="Met",W97="Met"))</f>
        <v>1</v>
      </c>
      <c r="S96" s="177" t="b">
        <v>1</v>
      </c>
      <c r="T96" s="177" t="b">
        <v>0</v>
      </c>
      <c r="U96" s="177" t="str">
        <f>SUBSTITUTE(SUBSTITUTE(SUBSTITUTE("dd"&amp;$B96&amp;$C96&amp;$D96&amp;$E96&amp;$F96,".","_"),"(","_"),")","")</f>
        <v>dd1202_12_c</v>
      </c>
      <c r="V96" s="177"/>
      <c r="W96" s="237"/>
      <c r="X96" s="258"/>
      <c r="Y96" s="177"/>
      <c r="Z96" s="177"/>
      <c r="AA96" s="177"/>
      <c r="AB96" s="177"/>
      <c r="AC96" s="177" t="b">
        <f>OR(AD96:AE96)</f>
        <v>1</v>
      </c>
      <c r="AD96" s="177" t="b">
        <f>T96</f>
        <v>0</v>
      </c>
      <c r="AE96" s="177" t="b">
        <f>AND(R96,NOT(W96="Met"),NOT(W96="N/A"))</f>
        <v>1</v>
      </c>
      <c r="AF96" s="177" t="b">
        <f>AND(AE96,NOT(Q96))</f>
        <v>0</v>
      </c>
      <c r="AG96" s="177"/>
      <c r="AH96" s="177"/>
      <c r="AI96" s="177"/>
      <c r="AJ96" s="177"/>
      <c r="AK96" s="177"/>
      <c r="AL96" s="177"/>
      <c r="AM96" s="177"/>
      <c r="AN96" s="177"/>
      <c r="AO96" s="177"/>
      <c r="AP96" s="19" t="str">
        <f>SUBSTITUTE(SUBSTITUTE(SUBSTITUTE("vch"&amp;$B96&amp;$C96&amp;$D96&amp;$E96&amp;$F96,".","_"),"(","_"),")","")</f>
        <v>vch1202_12_c</v>
      </c>
      <c r="AQ96" s="19" t="str">
        <f>IF(ISBLANK(W96),"",W96)</f>
        <v/>
      </c>
      <c r="AR96" s="177" t="str">
        <f>SUBSTITUTE(SUBSTITUTE(SUBSTITUTE("vnt"&amp;$B96&amp;$C96&amp;$D96&amp;$E96&amp;$F96,".","_"),"(","_"),")","")</f>
        <v>vnt1202_12_c</v>
      </c>
      <c r="AS96" s="19" t="str">
        <f>IF(ISBLANK(X96),"",X96)</f>
        <v/>
      </c>
      <c r="AT96" s="177"/>
      <c r="AU96" s="177"/>
      <c r="AV96" s="177"/>
      <c r="AW96" s="177"/>
      <c r="AX96" s="177"/>
      <c r="AY96" s="177"/>
      <c r="AZ96" s="177"/>
    </row>
    <row r="97" spans="1:56" ht="15" customHeight="1" thickBot="1" x14ac:dyDescent="0.25">
      <c r="A97" s="246">
        <v>12</v>
      </c>
      <c r="B97" s="247" t="s">
        <v>2256</v>
      </c>
      <c r="C97" s="248"/>
      <c r="D97" s="248" t="s">
        <v>2265</v>
      </c>
      <c r="E97" s="249"/>
      <c r="F97" s="249"/>
      <c r="G97" s="39" t="s">
        <v>2567</v>
      </c>
      <c r="H97" s="246" t="s">
        <v>2568</v>
      </c>
      <c r="I97" s="78"/>
      <c r="J97" s="78"/>
      <c r="K97" s="78" t="s">
        <v>2265</v>
      </c>
      <c r="L97" s="277" t="s">
        <v>2266</v>
      </c>
      <c r="M97" s="205"/>
      <c r="N97" s="205"/>
      <c r="O97" s="205"/>
      <c r="P97" s="205" t="b">
        <v>1</v>
      </c>
      <c r="Q97" s="205" t="b">
        <v>1</v>
      </c>
      <c r="R97" s="205" t="b">
        <f>NOT(OR(W94="Met",W95="Met",W96="Met"))</f>
        <v>1</v>
      </c>
      <c r="S97" s="205" t="b">
        <v>1</v>
      </c>
      <c r="T97" s="205" t="b">
        <v>0</v>
      </c>
      <c r="U97" s="205" t="str">
        <f>SUBSTITUTE(SUBSTITUTE(SUBSTITUTE("dd"&amp;$B97&amp;$C97&amp;$D97&amp;$E97&amp;$F97,".","_"),"(","_"),")","")</f>
        <v>dd1202_12_d</v>
      </c>
      <c r="V97" s="205"/>
      <c r="W97" s="218"/>
      <c r="X97" s="219"/>
      <c r="Y97" s="177"/>
      <c r="Z97" s="177"/>
      <c r="AA97" s="177"/>
      <c r="AB97" s="177"/>
      <c r="AC97" s="177" t="b">
        <f>OR(AD97:AE97)</f>
        <v>1</v>
      </c>
      <c r="AD97" s="177" t="b">
        <f>T97</f>
        <v>0</v>
      </c>
      <c r="AE97" s="177" t="b">
        <f>AND(R97,NOT(W97="Met"),NOT(W97="N/A"))</f>
        <v>1</v>
      </c>
      <c r="AF97" s="177" t="b">
        <f>AND(AE97,NOT(Q97))</f>
        <v>0</v>
      </c>
      <c r="AG97" s="177"/>
      <c r="AH97" s="177"/>
      <c r="AI97" s="177"/>
      <c r="AJ97" s="177"/>
      <c r="AK97" s="177"/>
      <c r="AL97" s="177"/>
      <c r="AM97" s="177"/>
      <c r="AN97" s="177"/>
      <c r="AO97" s="177"/>
      <c r="AP97" s="19" t="str">
        <f>SUBSTITUTE(SUBSTITUTE(SUBSTITUTE("vch"&amp;$B97&amp;$C97&amp;$D97&amp;$E97&amp;$F97,".","_"),"(","_"),")","")</f>
        <v>vch1202_12_d</v>
      </c>
      <c r="AQ97" s="19" t="str">
        <f>IF(ISBLANK(W97),"",W97)</f>
        <v/>
      </c>
      <c r="AR97" s="177" t="str">
        <f>SUBSTITUTE(SUBSTITUTE(SUBSTITUTE("vnt"&amp;$B97&amp;$C97&amp;$D97&amp;$E97&amp;$F97,".","_"),"(","_"),")","")</f>
        <v>vnt1202_12_d</v>
      </c>
      <c r="AS97" s="19" t="str">
        <f>IF(ISBLANK(X97),"",X97)</f>
        <v/>
      </c>
      <c r="AT97" s="177"/>
      <c r="AU97" s="177"/>
      <c r="AV97" s="177"/>
      <c r="AW97" s="177"/>
      <c r="AX97" s="177"/>
      <c r="AY97" s="177"/>
      <c r="AZ97" s="177"/>
      <c r="BA97" s="177"/>
      <c r="BB97" s="177"/>
      <c r="BC97" s="177"/>
      <c r="BD97" s="177"/>
    </row>
    <row r="98" spans="1:56" ht="15" customHeight="1" thickTop="1" x14ac:dyDescent="0.2">
      <c r="A98" s="246">
        <v>12</v>
      </c>
      <c r="B98" s="247" t="s">
        <v>2267</v>
      </c>
      <c r="C98" s="248"/>
      <c r="D98" s="248"/>
      <c r="E98" s="249"/>
      <c r="F98" s="249"/>
      <c r="G98" s="39" t="s">
        <v>2567</v>
      </c>
      <c r="H98" s="246" t="s">
        <v>2568</v>
      </c>
      <c r="I98" s="82" t="s">
        <v>2267</v>
      </c>
      <c r="J98" s="82"/>
      <c r="K98" s="82"/>
      <c r="L98" s="328" t="s">
        <v>2268</v>
      </c>
      <c r="M98" s="207"/>
      <c r="N98" s="207"/>
      <c r="O98" s="207"/>
      <c r="P98" s="207" t="b">
        <v>1</v>
      </c>
      <c r="Q98" s="207" t="b">
        <v>1</v>
      </c>
      <c r="R98" s="207" t="b">
        <v>1</v>
      </c>
      <c r="S98" s="207" t="b">
        <v>1</v>
      </c>
      <c r="T98" s="207" t="b">
        <v>0</v>
      </c>
      <c r="U98" s="207" t="str">
        <f>SUBSTITUTE(SUBSTITUTE(SUBSTITUTE("dd"&amp;$B98&amp;$C98&amp;$D98&amp;$E98&amp;$F98,".","_"),"(","_"),")","")</f>
        <v>dd1202_13</v>
      </c>
      <c r="V98" s="207"/>
      <c r="W98" s="210"/>
      <c r="X98" s="346"/>
      <c r="Y98" s="177"/>
      <c r="Z98" s="177"/>
      <c r="AA98" s="177"/>
      <c r="AB98" s="177"/>
      <c r="AC98" s="177" t="b">
        <f>OR(AD98:AE98)</f>
        <v>1</v>
      </c>
      <c r="AD98" s="177" t="b">
        <f>T98</f>
        <v>0</v>
      </c>
      <c r="AE98" s="177" t="b">
        <f>AND(R98,NOT(W98="Met"),NOT(W98="N/A"))</f>
        <v>1</v>
      </c>
      <c r="AF98" s="177" t="b">
        <f>AND(AE98,NOT(Q98))</f>
        <v>0</v>
      </c>
      <c r="AG98" s="177"/>
      <c r="AH98" s="177"/>
      <c r="AI98" s="177"/>
      <c r="AJ98" s="177"/>
      <c r="AK98" s="177"/>
      <c r="AL98" s="177"/>
      <c r="AM98" s="177"/>
      <c r="AN98" s="177"/>
      <c r="AO98" s="177"/>
      <c r="AP98" s="19" t="str">
        <f>SUBSTITUTE(SUBSTITUTE(SUBSTITUTE("vch"&amp;$B98&amp;$C98&amp;$D98&amp;$E98&amp;$F98,".","_"),"(","_"),")","")</f>
        <v>vch1202_13</v>
      </c>
      <c r="AQ98" s="19" t="str">
        <f>IF(ISBLANK(W98),"",W98)</f>
        <v/>
      </c>
      <c r="AR98" s="177" t="str">
        <f>SUBSTITUTE(SUBSTITUTE(SUBSTITUTE("vnt"&amp;$B98&amp;$C98&amp;$D98&amp;$E98&amp;$F98,".","_"),"(","_"),")","")</f>
        <v>vnt1202_13</v>
      </c>
      <c r="AS98" s="19" t="str">
        <f>IF(ISBLANK(X98),"",X98)</f>
        <v/>
      </c>
      <c r="AT98" s="177"/>
      <c r="AU98" s="177"/>
      <c r="AV98" s="177"/>
      <c r="AW98" s="177"/>
      <c r="AX98" s="177"/>
      <c r="AY98" s="177"/>
      <c r="AZ98" s="177"/>
      <c r="BA98" s="177"/>
      <c r="BB98" s="177"/>
      <c r="BC98" s="177"/>
      <c r="BD98" s="177"/>
    </row>
    <row r="99" spans="1:56" ht="15" customHeight="1" x14ac:dyDescent="0.2">
      <c r="A99" s="246">
        <v>12</v>
      </c>
      <c r="B99" s="247" t="s">
        <v>2267</v>
      </c>
      <c r="C99" s="248"/>
      <c r="D99" s="248"/>
      <c r="E99" s="249"/>
      <c r="F99" s="249"/>
      <c r="G99" s="39" t="s">
        <v>2567</v>
      </c>
      <c r="H99" s="246" t="s">
        <v>2568</v>
      </c>
      <c r="I99" s="77"/>
      <c r="J99" s="77"/>
      <c r="K99" s="77"/>
      <c r="L99" s="327"/>
      <c r="M99" s="17"/>
      <c r="N99" s="17"/>
      <c r="O99" s="17"/>
      <c r="P99" s="17"/>
      <c r="Q99" s="17"/>
      <c r="R99" s="17"/>
      <c r="S99" s="17"/>
      <c r="T99" s="17"/>
      <c r="U99" s="17"/>
      <c r="V99" s="17"/>
      <c r="W99" s="17"/>
      <c r="X99" s="344"/>
      <c r="Y99" s="177"/>
      <c r="Z99" s="177"/>
      <c r="AA99" s="177"/>
      <c r="AB99" s="177"/>
      <c r="AC99" s="177"/>
      <c r="AD99" s="177"/>
      <c r="AE99" s="177"/>
      <c r="AF99" s="177"/>
      <c r="AG99" s="177"/>
      <c r="AH99" s="177"/>
      <c r="AI99" s="177"/>
      <c r="AJ99" s="177"/>
      <c r="AK99" s="177"/>
      <c r="AL99" s="177"/>
      <c r="AM99" s="177"/>
      <c r="AN99" s="177"/>
      <c r="AO99" s="177"/>
      <c r="AP99" s="177"/>
      <c r="AQ99" s="177"/>
      <c r="AR99" s="177"/>
      <c r="AS99" s="177"/>
      <c r="AT99" s="177"/>
      <c r="AU99" s="177"/>
      <c r="AV99" s="177"/>
      <c r="AW99" s="177"/>
      <c r="AX99" s="177"/>
      <c r="AY99" s="177"/>
      <c r="AZ99" s="177"/>
      <c r="BA99" s="177"/>
      <c r="BB99" s="177"/>
      <c r="BC99" s="177"/>
      <c r="BD99" s="177"/>
    </row>
    <row r="100" spans="1:56" s="153" customFormat="1" ht="15" customHeight="1" thickBot="1" x14ac:dyDescent="0.25">
      <c r="A100" s="246">
        <v>12</v>
      </c>
      <c r="B100" s="247" t="s">
        <v>2267</v>
      </c>
      <c r="C100" s="39"/>
      <c r="D100" s="39"/>
      <c r="E100" s="39"/>
      <c r="F100" s="39"/>
      <c r="G100" s="39" t="s">
        <v>2567</v>
      </c>
      <c r="H100" s="246" t="s">
        <v>2568</v>
      </c>
      <c r="I100" s="83"/>
      <c r="J100" s="83"/>
      <c r="K100" s="83"/>
      <c r="L100" s="220" t="s">
        <v>2269</v>
      </c>
      <c r="M100" s="205"/>
      <c r="N100" s="205"/>
      <c r="O100" s="205"/>
      <c r="P100" s="205"/>
      <c r="Q100" s="205"/>
      <c r="R100" s="205"/>
      <c r="S100" s="205"/>
      <c r="T100" s="205"/>
      <c r="U100" s="205"/>
      <c r="V100" s="205"/>
      <c r="W100" s="205"/>
      <c r="X100" s="345"/>
      <c r="Y100" s="177"/>
      <c r="Z100" s="177"/>
      <c r="AA100" s="177"/>
      <c r="AB100" s="177"/>
      <c r="AC100" s="177"/>
      <c r="AD100" s="177"/>
      <c r="AE100" s="177"/>
      <c r="AF100" s="177"/>
      <c r="AG100" s="177"/>
      <c r="AH100" s="177"/>
      <c r="AI100" s="177"/>
      <c r="AJ100" s="177"/>
      <c r="AK100" s="177"/>
      <c r="AL100" s="177"/>
      <c r="AM100" s="177"/>
      <c r="AN100" s="177"/>
      <c r="AO100" s="177"/>
      <c r="AP100" s="177"/>
      <c r="AQ100" s="177"/>
      <c r="AR100" s="177"/>
      <c r="AS100" s="177"/>
      <c r="AT100" s="177"/>
      <c r="AU100" s="177"/>
      <c r="AV100" s="177"/>
      <c r="AW100" s="177"/>
      <c r="AX100" s="177"/>
      <c r="AY100" s="177"/>
      <c r="AZ100" s="177"/>
      <c r="BA100" s="177"/>
      <c r="BB100" s="177"/>
      <c r="BC100" s="177"/>
      <c r="BD100" s="177"/>
    </row>
    <row r="101" spans="1:56" ht="15" customHeight="1" thickTop="1" x14ac:dyDescent="0.2">
      <c r="A101" s="246">
        <v>12</v>
      </c>
      <c r="B101" s="247" t="s">
        <v>2270</v>
      </c>
      <c r="C101" s="248"/>
      <c r="D101" s="248"/>
      <c r="E101" s="249"/>
      <c r="F101" s="249"/>
      <c r="G101" s="39" t="s">
        <v>2567</v>
      </c>
      <c r="H101" s="251" t="s">
        <v>2570</v>
      </c>
      <c r="I101" s="76" t="s">
        <v>2270</v>
      </c>
      <c r="J101" s="76"/>
      <c r="K101" s="76"/>
      <c r="L101" s="327" t="s">
        <v>2271</v>
      </c>
      <c r="M101" s="17"/>
      <c r="N101" s="177"/>
      <c r="O101" s="177"/>
      <c r="P101" s="177" t="b">
        <v>0</v>
      </c>
      <c r="Q101" s="177" t="b">
        <v>1</v>
      </c>
      <c r="R101" s="177" t="b">
        <v>1</v>
      </c>
      <c r="S101" s="177" t="b">
        <v>1</v>
      </c>
      <c r="T101" s="177" t="b">
        <v>0</v>
      </c>
      <c r="U101" s="177"/>
      <c r="V101" s="177"/>
      <c r="W101" s="201"/>
      <c r="X101" s="344"/>
      <c r="Y101" s="177"/>
      <c r="Z101" s="177"/>
      <c r="AA101" s="177"/>
      <c r="AB101" s="177"/>
      <c r="AC101" s="177" t="b">
        <f>OR(AD101:AE101)</f>
        <v>1</v>
      </c>
      <c r="AD101" s="177" t="b">
        <f>T101</f>
        <v>0</v>
      </c>
      <c r="AE101" s="177" t="b">
        <f>AND(R101,NOT(W101))</f>
        <v>1</v>
      </c>
      <c r="AF101" s="177" t="b">
        <f>AND(AE101,NOT(Q101))</f>
        <v>0</v>
      </c>
      <c r="AG101" s="177"/>
      <c r="AH101" s="177"/>
      <c r="AI101" s="177"/>
      <c r="AJ101" s="177"/>
      <c r="AK101" s="177"/>
      <c r="AL101" s="177"/>
      <c r="AM101" s="177"/>
      <c r="AN101" s="177"/>
      <c r="AO101" s="177"/>
      <c r="AP101" s="19" t="str">
        <f>SUBSTITUTE(SUBSTITUTE(SUBSTITUTE("vch"&amp;$B101&amp;$C101&amp;$D101&amp;$E101&amp;$F101,".","_"),"(","_"),")","")</f>
        <v>vch1202_14</v>
      </c>
      <c r="AQ101" s="19" t="str">
        <f>IF(ISBLANK(W101),"",W101)</f>
        <v/>
      </c>
      <c r="AR101" s="177" t="str">
        <f>SUBSTITUTE(SUBSTITUTE(SUBSTITUTE("vnt"&amp;$B101&amp;$C101&amp;$D101&amp;$E101&amp;$F101,".","_"),"(","_"),")","")</f>
        <v>vnt1202_14</v>
      </c>
      <c r="AS101" s="19" t="str">
        <f>IF(ISBLANK(X101),"",X101)</f>
        <v/>
      </c>
      <c r="AT101" s="177"/>
      <c r="AU101" s="177"/>
      <c r="AV101" s="177"/>
      <c r="AW101" s="177"/>
      <c r="AX101" s="177"/>
      <c r="AY101" s="177"/>
      <c r="AZ101" s="177"/>
      <c r="BA101" s="177"/>
      <c r="BB101" s="177"/>
      <c r="BC101" s="177"/>
      <c r="BD101" s="177"/>
    </row>
    <row r="102" spans="1:56" ht="15" customHeight="1" x14ac:dyDescent="0.2">
      <c r="A102" s="246">
        <v>12</v>
      </c>
      <c r="B102" s="247" t="s">
        <v>2270</v>
      </c>
      <c r="C102" s="248"/>
      <c r="D102" s="248"/>
      <c r="E102" s="249"/>
      <c r="F102" s="249"/>
      <c r="G102" s="39" t="s">
        <v>2567</v>
      </c>
      <c r="H102" s="251" t="s">
        <v>2570</v>
      </c>
      <c r="I102" s="79"/>
      <c r="J102" s="79"/>
      <c r="K102" s="79"/>
      <c r="L102" s="327"/>
      <c r="M102" s="17"/>
      <c r="N102" s="177"/>
      <c r="O102" s="177"/>
      <c r="P102" s="177"/>
      <c r="Q102" s="177"/>
      <c r="R102" s="177"/>
      <c r="S102" s="177"/>
      <c r="T102" s="177"/>
      <c r="U102" s="177"/>
      <c r="V102" s="177"/>
      <c r="W102" s="177"/>
      <c r="X102" s="344"/>
      <c r="Y102" s="177"/>
      <c r="Z102" s="177"/>
      <c r="AA102" s="177"/>
      <c r="AB102" s="177"/>
      <c r="AC102" s="177"/>
      <c r="AD102" s="177"/>
      <c r="AE102" s="177"/>
      <c r="AF102" s="177"/>
      <c r="AG102" s="177"/>
      <c r="AH102" s="177"/>
      <c r="AI102" s="177"/>
      <c r="AJ102" s="177"/>
      <c r="AK102" s="177"/>
      <c r="AL102" s="177"/>
      <c r="AM102" s="177"/>
      <c r="AN102" s="177"/>
      <c r="AO102" s="177"/>
      <c r="AP102" s="177"/>
      <c r="AQ102" s="177"/>
      <c r="AR102" s="177"/>
      <c r="AS102" s="177"/>
      <c r="AT102" s="177"/>
      <c r="AU102" s="177"/>
      <c r="AV102" s="177"/>
      <c r="AW102" s="177"/>
      <c r="AX102" s="177"/>
      <c r="AY102" s="177"/>
      <c r="AZ102" s="177"/>
      <c r="BA102" s="177"/>
      <c r="BB102" s="177"/>
      <c r="BC102" s="177"/>
      <c r="BD102" s="177"/>
    </row>
    <row r="103" spans="1:56" ht="15" customHeight="1" x14ac:dyDescent="0.2">
      <c r="A103" s="246">
        <v>12</v>
      </c>
      <c r="B103" s="247" t="s">
        <v>2270</v>
      </c>
      <c r="C103" s="248"/>
      <c r="D103" s="248"/>
      <c r="E103" s="249"/>
      <c r="F103" s="249"/>
      <c r="G103" s="39" t="s">
        <v>2567</v>
      </c>
      <c r="H103" s="251" t="s">
        <v>2570</v>
      </c>
      <c r="I103" s="79"/>
      <c r="J103" s="79"/>
      <c r="K103" s="79"/>
      <c r="L103" s="327"/>
      <c r="M103" s="17"/>
      <c r="N103" s="177"/>
      <c r="O103" s="177"/>
      <c r="P103" s="177"/>
      <c r="Q103" s="177"/>
      <c r="R103" s="177"/>
      <c r="S103" s="177"/>
      <c r="T103" s="177"/>
      <c r="U103" s="177"/>
      <c r="V103" s="177"/>
      <c r="W103" s="177"/>
      <c r="X103" s="343"/>
      <c r="Y103" s="177"/>
      <c r="Z103" s="177"/>
      <c r="AA103" s="177"/>
      <c r="AB103" s="177"/>
      <c r="AC103" s="177"/>
      <c r="AD103" s="177"/>
      <c r="AE103" s="177"/>
      <c r="AF103" s="177"/>
      <c r="AG103" s="177"/>
      <c r="AH103" s="177"/>
      <c r="AI103" s="177"/>
      <c r="AJ103" s="177"/>
      <c r="AK103" s="177"/>
      <c r="AL103" s="177"/>
      <c r="AM103" s="177"/>
      <c r="AN103" s="177"/>
      <c r="AO103" s="177"/>
      <c r="AP103" s="177"/>
      <c r="AQ103" s="177"/>
      <c r="AR103" s="177"/>
      <c r="AS103" s="177"/>
      <c r="AT103" s="177"/>
      <c r="AU103" s="177"/>
      <c r="AV103" s="177"/>
      <c r="AW103" s="177"/>
      <c r="AX103" s="177"/>
      <c r="AY103" s="177"/>
      <c r="AZ103" s="177"/>
      <c r="BA103" s="177"/>
      <c r="BB103" s="177"/>
      <c r="BC103" s="177"/>
      <c r="BD103" s="177"/>
    </row>
    <row r="104" spans="1:56" ht="18.75" customHeight="1" x14ac:dyDescent="0.25">
      <c r="A104" s="246">
        <v>12</v>
      </c>
      <c r="B104" s="247" t="s">
        <v>2572</v>
      </c>
      <c r="C104" s="248"/>
      <c r="D104" s="248"/>
      <c r="E104" s="249"/>
      <c r="F104" s="249"/>
      <c r="G104" s="39" t="s">
        <v>2567</v>
      </c>
      <c r="H104" s="251" t="s">
        <v>2568</v>
      </c>
      <c r="I104" s="330" t="s">
        <v>2272</v>
      </c>
      <c r="J104" s="330"/>
      <c r="K104" s="330"/>
      <c r="L104" s="330"/>
      <c r="M104" s="116"/>
      <c r="N104" s="177"/>
      <c r="O104" s="177"/>
      <c r="P104" s="177"/>
      <c r="Q104" s="177"/>
      <c r="R104" s="177"/>
      <c r="S104" s="177"/>
      <c r="T104" s="177"/>
      <c r="U104" s="177"/>
      <c r="V104" s="177"/>
      <c r="W104" s="116"/>
      <c r="X104" s="116"/>
      <c r="Y104" s="177"/>
      <c r="Z104" s="177"/>
      <c r="AA104" s="177"/>
      <c r="AB104" s="177"/>
      <c r="AC104" s="177"/>
      <c r="AD104" s="177"/>
      <c r="AE104" s="177"/>
      <c r="AF104" s="177"/>
      <c r="AG104" s="177"/>
      <c r="AH104" s="177"/>
      <c r="AI104" s="177"/>
      <c r="AJ104" s="177"/>
      <c r="AK104" s="177"/>
      <c r="AL104" s="177"/>
      <c r="AM104" s="177"/>
      <c r="AN104" s="177"/>
      <c r="AO104" s="177"/>
      <c r="AP104" s="177"/>
      <c r="AQ104" s="177"/>
      <c r="AR104" s="177"/>
      <c r="AS104" s="177"/>
      <c r="AT104" s="177"/>
      <c r="AU104" s="177"/>
      <c r="AV104" s="177"/>
      <c r="AW104" s="177"/>
      <c r="AX104" s="177"/>
      <c r="AY104" s="177"/>
      <c r="AZ104" s="177"/>
      <c r="BA104" s="177"/>
      <c r="BB104" s="177"/>
      <c r="BC104" s="177"/>
      <c r="BD104" s="177"/>
    </row>
    <row r="105" spans="1:56" ht="15" customHeight="1" x14ac:dyDescent="0.2">
      <c r="A105" s="246">
        <v>12</v>
      </c>
      <c r="B105" s="247" t="s">
        <v>2273</v>
      </c>
      <c r="C105" s="248"/>
      <c r="D105" s="248"/>
      <c r="E105" s="249"/>
      <c r="F105" s="249"/>
      <c r="G105" s="39" t="s">
        <v>2567</v>
      </c>
      <c r="H105" s="246" t="s">
        <v>2568</v>
      </c>
      <c r="I105" s="77" t="s">
        <v>2273</v>
      </c>
      <c r="J105" s="77"/>
      <c r="K105" s="77"/>
      <c r="L105" s="327" t="s">
        <v>2274</v>
      </c>
      <c r="M105" s="17"/>
      <c r="N105" s="17"/>
      <c r="O105" s="17"/>
      <c r="P105" s="17"/>
      <c r="Q105" s="17"/>
      <c r="R105" s="17"/>
      <c r="S105" s="17"/>
      <c r="T105" s="17"/>
      <c r="U105" s="17"/>
      <c r="V105" s="17"/>
      <c r="W105" s="222" t="s">
        <v>2573</v>
      </c>
      <c r="X105" s="17"/>
      <c r="Y105" s="177"/>
      <c r="Z105" s="177"/>
      <c r="AA105" s="177"/>
      <c r="AB105" s="177"/>
      <c r="AC105" s="177"/>
      <c r="AD105" s="177"/>
      <c r="AE105" s="177"/>
      <c r="AF105" s="177"/>
      <c r="AG105" s="177"/>
      <c r="AH105" s="177"/>
      <c r="AI105" s="177"/>
      <c r="AJ105" s="177"/>
      <c r="AK105" s="177"/>
      <c r="AL105" s="177"/>
      <c r="AM105" s="177"/>
      <c r="AN105" s="177"/>
      <c r="AO105" s="177"/>
      <c r="AP105" s="19"/>
      <c r="AQ105" s="19"/>
      <c r="AR105" s="177"/>
      <c r="AS105" s="177"/>
      <c r="AT105" s="177"/>
      <c r="AU105" s="177"/>
      <c r="AV105" s="177"/>
      <c r="AW105" s="177"/>
      <c r="AX105" s="177"/>
      <c r="AY105" s="177"/>
      <c r="AZ105" s="177"/>
      <c r="BA105" s="177"/>
      <c r="BB105" s="177"/>
      <c r="BC105" s="177"/>
      <c r="BD105" s="177"/>
    </row>
    <row r="106" spans="1:56" ht="15" customHeight="1" x14ac:dyDescent="0.2">
      <c r="A106" s="246">
        <v>12</v>
      </c>
      <c r="B106" s="247" t="s">
        <v>2273</v>
      </c>
      <c r="C106" s="248"/>
      <c r="D106" s="248"/>
      <c r="E106" s="249"/>
      <c r="F106" s="249"/>
      <c r="G106" s="39" t="s">
        <v>2567</v>
      </c>
      <c r="H106" s="246" t="s">
        <v>2568</v>
      </c>
      <c r="I106" s="77"/>
      <c r="J106" s="77"/>
      <c r="K106" s="77"/>
      <c r="L106" s="327"/>
      <c r="M106" s="17"/>
      <c r="N106" s="17"/>
      <c r="O106" s="17"/>
      <c r="P106" s="17" t="b">
        <v>1</v>
      </c>
      <c r="Q106" s="17" t="b">
        <v>1</v>
      </c>
      <c r="R106" s="17" t="b">
        <v>1</v>
      </c>
      <c r="S106" s="17" t="b">
        <v>1</v>
      </c>
      <c r="T106" s="17" t="b">
        <v>0</v>
      </c>
      <c r="U106" s="17" t="str">
        <f>SUBSTITUTE(SUBSTITUTE(SUBSTITUTE("dd"&amp;$B106&amp;$C106&amp;$D106&amp;$E106&amp;$F106,".","_"),"(","_"),")","")</f>
        <v>dd1203_1</v>
      </c>
      <c r="V106" s="17"/>
      <c r="W106" s="202" t="s">
        <v>2494</v>
      </c>
      <c r="X106" s="17"/>
      <c r="Y106" s="177"/>
      <c r="Z106" s="177"/>
      <c r="AA106" s="177"/>
      <c r="AB106" s="177"/>
      <c r="AC106" s="177" t="b">
        <f>OR(AD106:AE106)</f>
        <v>0</v>
      </c>
      <c r="AD106" s="177" t="b">
        <f>T106</f>
        <v>0</v>
      </c>
      <c r="AE106" s="177" t="b">
        <f>AND(R106,LEN(W106)=0)</f>
        <v>0</v>
      </c>
      <c r="AF106" s="177" t="b">
        <f>AND(AE106,NOT(Q106))</f>
        <v>0</v>
      </c>
      <c r="AG106" s="177"/>
      <c r="AH106" s="177"/>
      <c r="AI106" s="177"/>
      <c r="AJ106" s="177"/>
      <c r="AK106" s="177"/>
      <c r="AL106" s="177"/>
      <c r="AM106" s="177"/>
      <c r="AN106" s="177"/>
      <c r="AO106" s="177"/>
      <c r="AP106" s="19" t="str">
        <f>SUBSTITUTE(SUBSTITUTE(SUBSTITUTE("vch"&amp;$B106&amp;$C106&amp;$D106&amp;$E106&amp;$F106,".","_"),"(","_"),")","")</f>
        <v>vch1203_1</v>
      </c>
      <c r="AQ106" s="19" t="str">
        <f>IF(ISBLANK(W107),"",W107)</f>
        <v/>
      </c>
      <c r="AR106" s="177"/>
      <c r="AS106" s="177"/>
      <c r="AT106" s="177"/>
      <c r="AU106" s="177"/>
      <c r="AV106" s="177"/>
      <c r="AW106" s="177"/>
      <c r="AX106" s="177"/>
      <c r="AY106" s="177"/>
      <c r="AZ106" s="177"/>
      <c r="BA106" s="177"/>
      <c r="BB106" s="177"/>
      <c r="BC106" s="177"/>
      <c r="BD106" s="177"/>
    </row>
    <row r="107" spans="1:56" ht="15" customHeight="1" x14ac:dyDescent="0.2">
      <c r="A107" s="246">
        <v>12</v>
      </c>
      <c r="B107" s="247" t="s">
        <v>2273</v>
      </c>
      <c r="C107" s="248"/>
      <c r="D107" s="248"/>
      <c r="E107" s="249"/>
      <c r="F107" s="249"/>
      <c r="G107" s="39" t="s">
        <v>2567</v>
      </c>
      <c r="H107" s="246" t="s">
        <v>2568</v>
      </c>
      <c r="I107" s="77"/>
      <c r="J107" s="77"/>
      <c r="K107" s="77"/>
      <c r="L107" s="327"/>
      <c r="M107" s="17"/>
      <c r="N107" s="17"/>
      <c r="O107" s="17"/>
      <c r="P107" s="17"/>
      <c r="Q107" s="17"/>
      <c r="R107" s="17"/>
      <c r="S107" s="17"/>
      <c r="T107" s="17"/>
      <c r="U107" s="17"/>
      <c r="V107" s="17"/>
      <c r="W107" s="17"/>
      <c r="X107" s="17"/>
      <c r="Y107" s="177"/>
      <c r="Z107" s="177"/>
      <c r="AA107" s="177"/>
      <c r="AB107" s="177"/>
      <c r="AC107" s="177"/>
      <c r="AD107" s="177"/>
      <c r="AE107" s="177"/>
      <c r="AF107" s="177"/>
      <c r="AG107" s="177"/>
      <c r="AH107" s="177"/>
      <c r="AI107" s="177"/>
      <c r="AJ107" s="177"/>
      <c r="AK107" s="177"/>
      <c r="AL107" s="177"/>
      <c r="AM107" s="177"/>
      <c r="AN107" s="177"/>
      <c r="AO107" s="177"/>
      <c r="AP107" s="177"/>
      <c r="AQ107" s="177"/>
      <c r="AR107" s="177"/>
      <c r="AS107" s="177"/>
      <c r="AT107" s="177"/>
      <c r="AU107" s="177"/>
      <c r="AV107" s="177"/>
      <c r="AW107" s="177"/>
      <c r="AX107" s="177"/>
      <c r="AY107" s="177"/>
      <c r="AZ107" s="177"/>
      <c r="BA107" s="177"/>
      <c r="BB107" s="177"/>
      <c r="BC107" s="177"/>
      <c r="BD107" s="177"/>
    </row>
    <row r="108" spans="1:56" ht="15" customHeight="1" x14ac:dyDescent="0.2">
      <c r="A108" s="246">
        <v>12</v>
      </c>
      <c r="B108" s="247" t="s">
        <v>2273</v>
      </c>
      <c r="C108" s="248"/>
      <c r="D108" s="248"/>
      <c r="E108" s="249"/>
      <c r="F108" s="249"/>
      <c r="G108" s="39" t="s">
        <v>2567</v>
      </c>
      <c r="H108" s="246" t="s">
        <v>2568</v>
      </c>
      <c r="I108" s="77"/>
      <c r="J108" s="77"/>
      <c r="K108" s="77"/>
      <c r="L108" s="327"/>
      <c r="M108" s="17"/>
      <c r="N108" s="17"/>
      <c r="O108" s="17"/>
      <c r="P108" s="17"/>
      <c r="Q108" s="17"/>
      <c r="R108" s="204" t="s">
        <v>2574</v>
      </c>
      <c r="S108" s="204">
        <f ca="1">IFERROR(MATCH(W106,INDIRECT(U106),0),0)</f>
        <v>2</v>
      </c>
      <c r="T108" s="17"/>
      <c r="U108" s="17"/>
      <c r="V108" s="17"/>
      <c r="W108" s="177" t="s">
        <v>2575</v>
      </c>
      <c r="X108" s="17"/>
      <c r="Y108" s="177"/>
      <c r="Z108" s="177"/>
      <c r="AA108" s="177"/>
      <c r="AB108" s="177"/>
      <c r="AC108" s="177"/>
      <c r="AD108" s="177"/>
      <c r="AE108" s="177"/>
      <c r="AF108" s="177"/>
      <c r="AG108" s="177"/>
      <c r="AH108" s="177"/>
      <c r="AI108" s="177"/>
      <c r="AJ108" s="177"/>
      <c r="AK108" s="177"/>
      <c r="AL108" s="177"/>
      <c r="AM108" s="177"/>
      <c r="AN108" s="177"/>
      <c r="AO108" s="177"/>
      <c r="AP108" s="177"/>
      <c r="AQ108" s="177"/>
      <c r="AR108" s="177"/>
      <c r="AS108" s="177"/>
      <c r="AT108" s="177"/>
      <c r="AU108" s="177"/>
      <c r="AV108" s="177"/>
      <c r="AW108" s="177"/>
      <c r="AX108" s="177"/>
      <c r="AY108" s="177"/>
      <c r="AZ108" s="177"/>
      <c r="BA108" s="177"/>
      <c r="BB108" s="177"/>
      <c r="BC108" s="177"/>
      <c r="BD108" s="177"/>
    </row>
    <row r="109" spans="1:56" s="177" customFormat="1" ht="15" customHeight="1" x14ac:dyDescent="0.2">
      <c r="A109" s="246">
        <v>12</v>
      </c>
      <c r="B109" s="247" t="s">
        <v>2273</v>
      </c>
      <c r="C109" s="248" t="s">
        <v>2576</v>
      </c>
      <c r="D109" s="248"/>
      <c r="E109" s="249"/>
      <c r="F109" s="249"/>
      <c r="G109" s="39" t="s">
        <v>2567</v>
      </c>
      <c r="H109" s="246" t="s">
        <v>2568</v>
      </c>
      <c r="I109" s="77"/>
      <c r="J109" s="77"/>
      <c r="K109" s="77"/>
      <c r="L109" s="336" t="s">
        <v>2275</v>
      </c>
      <c r="M109" s="17"/>
      <c r="N109" s="17"/>
      <c r="O109" s="17"/>
      <c r="P109" s="17" t="b">
        <v>0</v>
      </c>
      <c r="Q109" s="17" t="b">
        <v>1</v>
      </c>
      <c r="R109" s="17" t="b">
        <f ca="1">S109</f>
        <v>0</v>
      </c>
      <c r="S109" s="17" t="b">
        <f ca="1">OR(S108=1,S108=3)</f>
        <v>0</v>
      </c>
      <c r="T109" s="177" t="b">
        <f ca="1">AND(NOT(S109),LEN(W109)&gt;0)</f>
        <v>0</v>
      </c>
      <c r="U109" s="17" t="str">
        <f>SUBSTITUTE(SUBSTITUTE(SUBSTITUTE("dd"&amp;$B109&amp;$C109&amp;$D109&amp;$E109&amp;$F109,".","_"),"(","_"),")","")</f>
        <v>dd1203_1_</v>
      </c>
      <c r="V109" s="17"/>
      <c r="W109" s="237"/>
      <c r="X109" s="372"/>
      <c r="AC109" s="177" t="b">
        <f ca="1">OR(AD109:AE109)</f>
        <v>0</v>
      </c>
      <c r="AD109" s="177" t="b">
        <f ca="1">T109</f>
        <v>0</v>
      </c>
      <c r="AE109" s="177" t="b">
        <f ca="1">AND(R109,OR(LEN(W109)=0,LEN(X109)=0))</f>
        <v>0</v>
      </c>
      <c r="AF109" s="177" t="b">
        <f ca="1">AND(AE109,NOT(Q109))</f>
        <v>0</v>
      </c>
      <c r="AP109" s="19" t="str">
        <f>SUBSTITUTE(SUBSTITUTE(SUBSTITUTE("vch"&amp;$B109&amp;$C109&amp;$D109&amp;$E109&amp;$F109,".","_"),"(","_"),")","")</f>
        <v>vch1203_1_</v>
      </c>
      <c r="AQ109" s="19" t="str">
        <f>IF(ISBLANK(W109),"",W109)</f>
        <v/>
      </c>
      <c r="AR109" s="177" t="str">
        <f>SUBSTITUTE(SUBSTITUTE(SUBSTITUTE("vnt"&amp;$B109&amp;$C109&amp;$D109&amp;$E109&amp;$F109,".","_"),"(","_"),")","")</f>
        <v>vnt1203_1_</v>
      </c>
      <c r="AS109" s="19" t="str">
        <f>IF(ISBLANK(X109),"",X109)</f>
        <v/>
      </c>
    </row>
    <row r="110" spans="1:56" s="177" customFormat="1" ht="15" customHeight="1" x14ac:dyDescent="0.2">
      <c r="A110" s="246">
        <v>12</v>
      </c>
      <c r="B110" s="247" t="s">
        <v>2273</v>
      </c>
      <c r="C110" s="248" t="s">
        <v>2576</v>
      </c>
      <c r="D110" s="248"/>
      <c r="E110" s="249"/>
      <c r="F110" s="249"/>
      <c r="G110" s="39" t="s">
        <v>2567</v>
      </c>
      <c r="H110" s="246" t="s">
        <v>2568</v>
      </c>
      <c r="I110" s="77"/>
      <c r="J110" s="77"/>
      <c r="K110" s="77"/>
      <c r="L110" s="336"/>
      <c r="M110" s="17"/>
      <c r="N110" s="17"/>
      <c r="O110" s="17"/>
      <c r="P110" s="17"/>
      <c r="Q110" s="17"/>
      <c r="R110" s="17"/>
      <c r="S110" s="17"/>
      <c r="U110" s="17"/>
      <c r="V110" s="17"/>
      <c r="X110" s="372"/>
      <c r="AP110" s="19"/>
      <c r="AQ110" s="19"/>
      <c r="AS110" s="19"/>
    </row>
    <row r="111" spans="1:56" s="177" customFormat="1" ht="15" customHeight="1" thickBot="1" x14ac:dyDescent="0.25">
      <c r="A111" s="246">
        <v>12</v>
      </c>
      <c r="B111" s="247" t="s">
        <v>2273</v>
      </c>
      <c r="C111" s="248" t="s">
        <v>2576</v>
      </c>
      <c r="D111" s="248"/>
      <c r="E111" s="249"/>
      <c r="F111" s="249"/>
      <c r="G111" s="39" t="s">
        <v>2567</v>
      </c>
      <c r="H111" s="246" t="s">
        <v>2568</v>
      </c>
      <c r="I111" s="77"/>
      <c r="J111" s="77"/>
      <c r="K111" s="77"/>
      <c r="L111" s="336"/>
      <c r="M111" s="17"/>
      <c r="N111" s="17"/>
      <c r="O111" s="17"/>
      <c r="P111" s="17"/>
      <c r="Q111" s="17"/>
      <c r="R111" s="17"/>
      <c r="S111" s="17"/>
      <c r="T111" s="17"/>
      <c r="U111" s="17"/>
      <c r="V111" s="17"/>
      <c r="W111" s="17"/>
      <c r="X111" s="372"/>
    </row>
    <row r="112" spans="1:56" ht="15" customHeight="1" thickTop="1" x14ac:dyDescent="0.2">
      <c r="A112" s="246">
        <v>12</v>
      </c>
      <c r="B112" s="247" t="s">
        <v>2276</v>
      </c>
      <c r="C112" s="248"/>
      <c r="D112" s="248"/>
      <c r="E112" s="249"/>
      <c r="F112" s="249"/>
      <c r="G112" s="252" t="str">
        <f>IF(S116,"P","")</f>
        <v>P</v>
      </c>
      <c r="H112" s="251" t="s">
        <v>2568</v>
      </c>
      <c r="I112" s="82" t="s">
        <v>2276</v>
      </c>
      <c r="J112" s="82"/>
      <c r="K112" s="82"/>
      <c r="L112" s="328" t="s">
        <v>2277</v>
      </c>
      <c r="M112" s="207"/>
      <c r="N112" s="207"/>
      <c r="O112" s="207"/>
      <c r="P112" s="207"/>
      <c r="Q112" s="207"/>
      <c r="R112" s="207"/>
      <c r="S112" s="207"/>
      <c r="T112" s="207"/>
      <c r="U112" s="207"/>
      <c r="V112" s="207"/>
      <c r="W112" s="207"/>
      <c r="X112" s="207"/>
      <c r="Y112" s="177"/>
      <c r="Z112" s="177"/>
      <c r="AA112" s="177"/>
      <c r="AB112" s="177"/>
      <c r="AC112" s="177"/>
      <c r="AD112" s="177"/>
      <c r="AE112" s="177"/>
      <c r="AF112" s="177"/>
      <c r="AG112" s="177"/>
      <c r="AH112" s="177"/>
      <c r="AI112" s="177"/>
      <c r="AJ112" s="177"/>
      <c r="AK112" s="177"/>
      <c r="AL112" s="177"/>
      <c r="AM112" s="177"/>
      <c r="AN112" s="177"/>
      <c r="AO112" s="177"/>
      <c r="AP112" s="177"/>
      <c r="AQ112" s="177"/>
      <c r="AR112" s="177"/>
      <c r="AS112" s="177"/>
      <c r="AT112" s="177"/>
      <c r="AU112" s="177"/>
      <c r="AV112" s="177"/>
      <c r="AW112" s="177"/>
      <c r="AX112" s="177"/>
      <c r="AY112" s="177"/>
      <c r="AZ112" s="177"/>
      <c r="BA112" s="177"/>
      <c r="BB112" s="177"/>
      <c r="BC112" s="177"/>
      <c r="BD112" s="177"/>
    </row>
    <row r="113" spans="1:52" ht="15" customHeight="1" thickBot="1" x14ac:dyDescent="0.25">
      <c r="A113" s="246">
        <v>12</v>
      </c>
      <c r="B113" s="247" t="s">
        <v>2276</v>
      </c>
      <c r="C113" s="248"/>
      <c r="D113" s="248"/>
      <c r="E113" s="249"/>
      <c r="F113" s="249"/>
      <c r="G113" s="252" t="str">
        <f>G112</f>
        <v>P</v>
      </c>
      <c r="H113" s="251" t="s">
        <v>2568</v>
      </c>
      <c r="I113" s="78"/>
      <c r="J113" s="78"/>
      <c r="K113" s="78"/>
      <c r="L113" s="329"/>
      <c r="M113" s="205"/>
      <c r="N113" s="205"/>
      <c r="O113" s="205"/>
      <c r="P113" s="205"/>
      <c r="Q113" s="205"/>
      <c r="R113" s="205"/>
      <c r="S113" s="205"/>
      <c r="T113" s="205"/>
      <c r="U113" s="205"/>
      <c r="V113" s="205"/>
      <c r="W113" s="205"/>
      <c r="X113" s="205"/>
      <c r="Y113" s="177"/>
      <c r="Z113" s="177"/>
      <c r="AA113" s="177"/>
      <c r="AB113" s="177"/>
      <c r="AC113" s="177"/>
      <c r="AD113" s="177"/>
      <c r="AE113" s="177"/>
      <c r="AF113" s="177"/>
      <c r="AG113" s="177"/>
      <c r="AH113" s="177"/>
      <c r="AI113" s="177"/>
      <c r="AJ113" s="177"/>
      <c r="AK113" s="177"/>
      <c r="AL113" s="177"/>
      <c r="AM113" s="177"/>
      <c r="AN113" s="177"/>
      <c r="AO113" s="177"/>
      <c r="AP113" s="177"/>
      <c r="AQ113" s="177"/>
      <c r="AR113" s="177"/>
      <c r="AS113" s="177"/>
      <c r="AT113" s="177"/>
      <c r="AU113" s="177"/>
      <c r="AV113" s="177"/>
      <c r="AW113" s="177"/>
      <c r="AX113" s="177"/>
      <c r="AY113" s="177"/>
      <c r="AZ113" s="177"/>
    </row>
    <row r="114" spans="1:52" ht="15" customHeight="1" thickTop="1" x14ac:dyDescent="0.2">
      <c r="A114" s="246">
        <v>12</v>
      </c>
      <c r="B114" s="247" t="s">
        <v>2278</v>
      </c>
      <c r="C114" s="248"/>
      <c r="D114" s="248"/>
      <c r="E114" s="249"/>
      <c r="F114" s="249"/>
      <c r="G114" s="252" t="str">
        <f>G113</f>
        <v>P</v>
      </c>
      <c r="H114" s="251" t="s">
        <v>2568</v>
      </c>
      <c r="I114" s="76" t="s">
        <v>2278</v>
      </c>
      <c r="J114" s="76"/>
      <c r="K114" s="76"/>
      <c r="L114" s="327" t="s">
        <v>2279</v>
      </c>
      <c r="M114" s="17"/>
      <c r="N114" s="177"/>
      <c r="O114" s="177"/>
      <c r="P114" s="177"/>
      <c r="Q114" s="177"/>
      <c r="R114" s="271" t="s">
        <v>2577</v>
      </c>
      <c r="S114" s="1" t="b">
        <f>AND(OR(AY24=INDEX(ddHDucts,2),AY24=INDEX(ddHDucts,3)),OR(AY28=INDEX(ddCDucts,2),AY28=INDEX(ddCDucts,3)))</f>
        <v>0</v>
      </c>
      <c r="T114" s="177"/>
      <c r="U114" s="177"/>
      <c r="V114" s="177"/>
      <c r="W114" s="177"/>
      <c r="X114" s="177"/>
      <c r="Y114" s="177"/>
      <c r="Z114" s="177"/>
      <c r="AA114" s="177"/>
      <c r="AB114" s="177"/>
      <c r="AC114" s="177"/>
      <c r="AD114" s="177"/>
      <c r="AE114" s="177"/>
      <c r="AF114" s="177"/>
      <c r="AG114" s="177"/>
      <c r="AH114" s="177"/>
      <c r="AI114" s="177"/>
      <c r="AJ114" s="177"/>
      <c r="AK114" s="177"/>
      <c r="AL114" s="177"/>
      <c r="AM114" s="177"/>
      <c r="AN114" s="177"/>
      <c r="AO114" s="177"/>
      <c r="AP114" s="177"/>
      <c r="AQ114" s="177"/>
      <c r="AR114" s="177"/>
      <c r="AS114" s="177"/>
      <c r="AT114" s="177"/>
      <c r="AU114" s="177"/>
      <c r="AV114" s="177"/>
      <c r="AW114" s="177"/>
      <c r="AX114" s="177"/>
      <c r="AY114" s="177"/>
      <c r="AZ114" s="177"/>
    </row>
    <row r="115" spans="1:52" ht="15" customHeight="1" x14ac:dyDescent="0.2">
      <c r="A115" s="246">
        <v>12</v>
      </c>
      <c r="B115" s="247" t="s">
        <v>2278</v>
      </c>
      <c r="C115" s="248"/>
      <c r="D115" s="248"/>
      <c r="E115" s="249"/>
      <c r="F115" s="249"/>
      <c r="G115" s="252" t="str">
        <f t="shared" ref="G115:G121" si="0">G114</f>
        <v>P</v>
      </c>
      <c r="H115" s="251" t="s">
        <v>2568</v>
      </c>
      <c r="I115" s="76"/>
      <c r="J115" s="76"/>
      <c r="K115" s="76"/>
      <c r="L115" s="327"/>
      <c r="M115" s="17"/>
      <c r="N115" s="177"/>
      <c r="O115" s="177"/>
      <c r="P115" s="177"/>
      <c r="Q115" s="177"/>
      <c r="R115" s="177"/>
      <c r="S115" s="177"/>
      <c r="T115" s="177"/>
      <c r="U115" s="177"/>
      <c r="V115" s="177"/>
      <c r="W115" s="114" t="s">
        <v>2578</v>
      </c>
      <c r="X115" s="177"/>
      <c r="Y115" s="177"/>
      <c r="Z115" s="177"/>
      <c r="AA115" s="177"/>
      <c r="AB115" s="177"/>
      <c r="AC115" s="177"/>
      <c r="AD115" s="177"/>
      <c r="AE115" s="177"/>
      <c r="AF115" s="177"/>
      <c r="AG115" s="177"/>
      <c r="AH115" s="177"/>
      <c r="AI115" s="177"/>
      <c r="AJ115" s="177"/>
      <c r="AK115" s="177"/>
      <c r="AL115" s="177"/>
      <c r="AM115" s="177"/>
      <c r="AN115" s="177"/>
      <c r="AO115" s="177"/>
      <c r="AP115" s="177"/>
      <c r="AQ115" s="177"/>
      <c r="AR115" s="177"/>
      <c r="AS115" s="177"/>
      <c r="AT115" s="177"/>
      <c r="AU115" s="177"/>
      <c r="AV115" s="177"/>
      <c r="AW115" s="177"/>
      <c r="AX115" s="177"/>
      <c r="AY115" s="177"/>
      <c r="AZ115" s="177"/>
    </row>
    <row r="116" spans="1:52" ht="15" customHeight="1" x14ac:dyDescent="0.2">
      <c r="A116" s="246">
        <v>12</v>
      </c>
      <c r="B116" s="247" t="s">
        <v>2278</v>
      </c>
      <c r="C116" s="248" t="s">
        <v>2221</v>
      </c>
      <c r="D116" s="248"/>
      <c r="E116" s="249"/>
      <c r="F116" s="249"/>
      <c r="G116" s="252" t="str">
        <f t="shared" si="0"/>
        <v>P</v>
      </c>
      <c r="H116" s="251" t="s">
        <v>2571</v>
      </c>
      <c r="I116" s="76"/>
      <c r="J116" s="76" t="s">
        <v>2221</v>
      </c>
      <c r="K116" s="76"/>
      <c r="L116" s="324" t="s">
        <v>2280</v>
      </c>
      <c r="M116" s="17"/>
      <c r="N116" s="177"/>
      <c r="O116" s="177"/>
      <c r="P116" s="177" t="b">
        <v>1</v>
      </c>
      <c r="Q116" s="177" t="b">
        <v>0</v>
      </c>
      <c r="R116" s="177" t="b">
        <v>0</v>
      </c>
      <c r="S116" s="177" t="b">
        <f>AND(NOT($S$114),NOT(W120&gt;0))</f>
        <v>1</v>
      </c>
      <c r="T116" s="177" t="b">
        <f>AND(NOT(S116),LEN(W116)&gt;0)</f>
        <v>0</v>
      </c>
      <c r="U116" s="177"/>
      <c r="V116" s="177"/>
      <c r="W116" s="187"/>
      <c r="X116" s="342"/>
      <c r="Y116" s="177"/>
      <c r="Z116" s="177"/>
      <c r="AA116" s="177"/>
      <c r="AB116" s="177"/>
      <c r="AC116" s="177" t="b">
        <f>OR(AD116:AE116)</f>
        <v>0</v>
      </c>
      <c r="AD116" s="177" t="b">
        <f>T116</f>
        <v>0</v>
      </c>
      <c r="AE116" s="177" t="b">
        <f>AND(R116,LEN(W116)=0)</f>
        <v>0</v>
      </c>
      <c r="AF116" s="177" t="b">
        <f>AND(AE116,NOT(Q116))</f>
        <v>0</v>
      </c>
      <c r="AG116" s="177"/>
      <c r="AH116" s="177"/>
      <c r="AI116" s="177"/>
      <c r="AJ116" s="177"/>
      <c r="AK116" s="177"/>
      <c r="AL116" s="177"/>
      <c r="AM116" s="177"/>
      <c r="AN116" s="177"/>
      <c r="AO116" s="177"/>
      <c r="AP116" s="19" t="str">
        <f>SUBSTITUTE(SUBSTITUTE(SUBSTITUTE("vch"&amp;$B116&amp;$C116&amp;$D116&amp;$E116&amp;$F116,".","_"),"(","_"),")","")</f>
        <v>vch1203_3_1</v>
      </c>
      <c r="AQ116" s="19" t="str">
        <f>IF(ISBLANK(W116),"",W116)</f>
        <v/>
      </c>
      <c r="AR116" s="177" t="str">
        <f>SUBSTITUTE(SUBSTITUTE(SUBSTITUTE("vnt"&amp;$B116&amp;$C116&amp;$D116&amp;$E116&amp;$F116,".","_"),"(","_"),")","")</f>
        <v>vnt1203_3_1</v>
      </c>
      <c r="AS116" s="19" t="str">
        <f>IF(ISBLANK(X116),"",X116)</f>
        <v/>
      </c>
      <c r="AT116" s="177"/>
      <c r="AU116" s="177"/>
      <c r="AV116" s="177"/>
      <c r="AW116" s="177"/>
      <c r="AX116" s="177"/>
      <c r="AY116" s="177"/>
      <c r="AZ116" s="177"/>
    </row>
    <row r="117" spans="1:52" ht="15" customHeight="1" x14ac:dyDescent="0.2">
      <c r="A117" s="246">
        <v>12</v>
      </c>
      <c r="B117" s="247" t="s">
        <v>2278</v>
      </c>
      <c r="C117" s="248" t="s">
        <v>2221</v>
      </c>
      <c r="D117" s="248"/>
      <c r="E117" s="249"/>
      <c r="F117" s="249"/>
      <c r="G117" s="252" t="str">
        <f t="shared" si="0"/>
        <v>P</v>
      </c>
      <c r="H117" s="251" t="s">
        <v>2571</v>
      </c>
      <c r="I117" s="76"/>
      <c r="J117" s="76"/>
      <c r="K117" s="76"/>
      <c r="L117" s="324"/>
      <c r="M117" s="17"/>
      <c r="N117" s="177"/>
      <c r="O117" s="177"/>
      <c r="P117" s="177"/>
      <c r="Q117" s="177"/>
      <c r="R117" s="177"/>
      <c r="S117" s="177"/>
      <c r="T117" s="177"/>
      <c r="U117" s="177"/>
      <c r="V117" s="177"/>
      <c r="W117" s="270" t="s">
        <v>2579</v>
      </c>
      <c r="X117" s="344"/>
      <c r="Y117" s="177"/>
      <c r="Z117" s="177"/>
      <c r="AA117" s="177"/>
      <c r="AB117" s="177"/>
      <c r="AC117" s="177"/>
      <c r="AD117" s="177"/>
      <c r="AE117" s="177"/>
      <c r="AF117" s="177"/>
      <c r="AG117" s="177"/>
      <c r="AH117" s="177"/>
      <c r="AI117" s="177"/>
      <c r="AJ117" s="177"/>
      <c r="AK117" s="177"/>
      <c r="AL117" s="177"/>
      <c r="AM117" s="177"/>
      <c r="AN117" s="177"/>
      <c r="AO117" s="177"/>
      <c r="AP117" s="177"/>
      <c r="AQ117" s="177"/>
      <c r="AR117" s="177"/>
      <c r="AS117" s="177"/>
      <c r="AT117" s="177"/>
      <c r="AU117" s="177"/>
      <c r="AV117" s="177"/>
      <c r="AW117" s="177"/>
      <c r="AX117" s="177"/>
      <c r="AY117" s="177"/>
      <c r="AZ117" s="177"/>
    </row>
    <row r="118" spans="1:52" s="177" customFormat="1" ht="15" customHeight="1" x14ac:dyDescent="0.2">
      <c r="A118" s="246">
        <v>12</v>
      </c>
      <c r="B118" s="247" t="s">
        <v>2278</v>
      </c>
      <c r="C118" s="248" t="s">
        <v>2221</v>
      </c>
      <c r="D118" s="248"/>
      <c r="E118" s="249"/>
      <c r="F118" s="249"/>
      <c r="G118" s="252" t="str">
        <f t="shared" si="0"/>
        <v>P</v>
      </c>
      <c r="H118" s="251" t="s">
        <v>2571</v>
      </c>
      <c r="I118" s="76"/>
      <c r="J118" s="76"/>
      <c r="K118" s="76"/>
      <c r="L118" s="324"/>
      <c r="M118" s="17"/>
      <c r="X118" s="344"/>
    </row>
    <row r="119" spans="1:52" ht="15" customHeight="1" x14ac:dyDescent="0.2">
      <c r="A119" s="246">
        <v>12</v>
      </c>
      <c r="B119" s="247" t="s">
        <v>2278</v>
      </c>
      <c r="C119" s="248" t="s">
        <v>2221</v>
      </c>
      <c r="D119" s="248"/>
      <c r="E119" s="249"/>
      <c r="F119" s="249"/>
      <c r="G119" s="252" t="str">
        <f t="shared" si="0"/>
        <v>P</v>
      </c>
      <c r="H119" s="251" t="s">
        <v>2571</v>
      </c>
      <c r="I119" s="76"/>
      <c r="J119" s="85"/>
      <c r="K119" s="85"/>
      <c r="L119" s="223" t="s">
        <v>2281</v>
      </c>
      <c r="M119" s="17"/>
      <c r="N119" s="177"/>
      <c r="O119" s="177"/>
      <c r="P119" s="177"/>
      <c r="Q119" s="177"/>
      <c r="R119" s="177"/>
      <c r="S119" s="177"/>
      <c r="T119" s="177"/>
      <c r="U119" s="177"/>
      <c r="V119" s="177"/>
      <c r="W119" s="114" t="s">
        <v>2580</v>
      </c>
      <c r="X119" s="343"/>
      <c r="Y119" s="177"/>
      <c r="Z119" s="177"/>
      <c r="AA119" s="177"/>
      <c r="AB119" s="177"/>
      <c r="AC119" s="177"/>
      <c r="AD119" s="177"/>
      <c r="AE119" s="177"/>
      <c r="AF119" s="177"/>
      <c r="AG119" s="177"/>
      <c r="AH119" s="177"/>
      <c r="AI119" s="177"/>
      <c r="AJ119" s="177"/>
      <c r="AK119" s="177"/>
      <c r="AL119" s="177"/>
      <c r="AM119" s="177"/>
      <c r="AN119" s="177"/>
      <c r="AO119" s="177"/>
      <c r="AP119" s="177"/>
      <c r="AQ119" s="177"/>
      <c r="AR119" s="177"/>
      <c r="AS119" s="177"/>
      <c r="AT119" s="177"/>
      <c r="AU119" s="177"/>
      <c r="AV119" s="177"/>
      <c r="AW119" s="177"/>
      <c r="AX119" s="177"/>
      <c r="AY119" s="177"/>
      <c r="AZ119" s="177"/>
    </row>
    <row r="120" spans="1:52" ht="15" customHeight="1" x14ac:dyDescent="0.2">
      <c r="A120" s="246">
        <v>12</v>
      </c>
      <c r="B120" s="247" t="s">
        <v>2278</v>
      </c>
      <c r="C120" s="248" t="s">
        <v>2223</v>
      </c>
      <c r="D120" s="248"/>
      <c r="E120" s="249"/>
      <c r="F120" s="249"/>
      <c r="G120" s="252" t="str">
        <f t="shared" si="0"/>
        <v>P</v>
      </c>
      <c r="H120" s="251" t="s">
        <v>2568</v>
      </c>
      <c r="I120" s="76"/>
      <c r="J120" s="76" t="s">
        <v>2223</v>
      </c>
      <c r="K120" s="76"/>
      <c r="L120" s="324" t="s">
        <v>2282</v>
      </c>
      <c r="M120" s="17"/>
      <c r="N120" s="177"/>
      <c r="O120" s="177"/>
      <c r="P120" s="177" t="b">
        <v>0</v>
      </c>
      <c r="Q120" s="177" t="b">
        <v>1</v>
      </c>
      <c r="R120" s="1" t="b">
        <f>AND(NOT(OR(LEN(W116)&gt;0,W124,W126)),S120)</f>
        <v>1</v>
      </c>
      <c r="S120" s="177" t="b">
        <f>AND(NOT($S$114),NOT(W116&gt;0))</f>
        <v>1</v>
      </c>
      <c r="T120" s="177" t="b">
        <f>AND(NOT(S120),LEN(W120)&gt;0)</f>
        <v>0</v>
      </c>
      <c r="U120" s="177"/>
      <c r="V120" s="177"/>
      <c r="W120" s="187"/>
      <c r="X120" s="342"/>
      <c r="Y120" s="177"/>
      <c r="Z120" s="177"/>
      <c r="AA120" s="177"/>
      <c r="AB120" s="177"/>
      <c r="AC120" s="177" t="b">
        <f>OR(AD120:AE120)</f>
        <v>1</v>
      </c>
      <c r="AD120" s="177" t="b">
        <f>T120</f>
        <v>0</v>
      </c>
      <c r="AE120" s="177" t="b">
        <f>AND(R120,LEN(W120)=0)</f>
        <v>1</v>
      </c>
      <c r="AF120" s="177" t="b">
        <f>AND(AE120,NOT(Q120))</f>
        <v>0</v>
      </c>
      <c r="AG120" s="177"/>
      <c r="AH120" s="177"/>
      <c r="AI120" s="177"/>
      <c r="AJ120" s="177"/>
      <c r="AK120" s="177"/>
      <c r="AL120" s="177"/>
      <c r="AM120" s="177"/>
      <c r="AN120" s="177"/>
      <c r="AO120" s="177"/>
      <c r="AP120" s="19" t="str">
        <f>SUBSTITUTE(SUBSTITUTE(SUBSTITUTE("vch"&amp;$B120&amp;$C120&amp;$D120&amp;$E120&amp;$F120,".","_"),"(","_"),")","")</f>
        <v>vch1203_3_2</v>
      </c>
      <c r="AQ120" s="19" t="str">
        <f>IF(ISBLANK(W120),"",W120)</f>
        <v/>
      </c>
      <c r="AR120" s="177" t="str">
        <f>SUBSTITUTE(SUBSTITUTE(SUBSTITUTE("vnt"&amp;$B120&amp;$C120&amp;$D120&amp;$E120&amp;$F120,".","_"),"(","_"),")","")</f>
        <v>vnt1203_3_2</v>
      </c>
      <c r="AS120" s="19" t="str">
        <f>IF(ISBLANK(X120),"",X120)</f>
        <v/>
      </c>
      <c r="AT120" s="177"/>
      <c r="AU120" s="177"/>
      <c r="AV120" s="177"/>
      <c r="AW120" s="177"/>
      <c r="AX120" s="177"/>
      <c r="AY120" s="177"/>
      <c r="AZ120" s="177"/>
    </row>
    <row r="121" spans="1:52" ht="15" customHeight="1" x14ac:dyDescent="0.2">
      <c r="A121" s="246">
        <v>12</v>
      </c>
      <c r="B121" s="247" t="s">
        <v>2278</v>
      </c>
      <c r="C121" s="248" t="s">
        <v>2223</v>
      </c>
      <c r="D121" s="248"/>
      <c r="E121" s="249"/>
      <c r="F121" s="249"/>
      <c r="G121" s="252" t="str">
        <f t="shared" si="0"/>
        <v>P</v>
      </c>
      <c r="H121" s="251" t="s">
        <v>2568</v>
      </c>
      <c r="I121" s="76"/>
      <c r="J121" s="76"/>
      <c r="K121" s="76"/>
      <c r="L121" s="324"/>
      <c r="M121" s="17"/>
      <c r="N121" s="177"/>
      <c r="O121" s="177"/>
      <c r="P121" s="177"/>
      <c r="Q121" s="177"/>
      <c r="R121" s="177"/>
      <c r="S121" s="177"/>
      <c r="T121" s="177"/>
      <c r="U121" s="177"/>
      <c r="V121" s="177"/>
      <c r="W121" s="270" t="s">
        <v>2579</v>
      </c>
      <c r="X121" s="344"/>
      <c r="Y121" s="177"/>
      <c r="Z121" s="177"/>
      <c r="AA121" s="177"/>
      <c r="AB121" s="177"/>
      <c r="AC121" s="177"/>
      <c r="AD121" s="177"/>
      <c r="AE121" s="177"/>
      <c r="AF121" s="177"/>
      <c r="AG121" s="177"/>
      <c r="AH121" s="177"/>
      <c r="AI121" s="177"/>
      <c r="AJ121" s="177"/>
      <c r="AK121" s="177"/>
      <c r="AL121" s="177"/>
      <c r="AM121" s="177"/>
      <c r="AN121" s="177"/>
      <c r="AO121" s="177"/>
      <c r="AP121" s="177"/>
      <c r="AQ121" s="177"/>
      <c r="AR121" s="177"/>
      <c r="AS121" s="177"/>
      <c r="AT121" s="177"/>
      <c r="AU121" s="177"/>
      <c r="AV121" s="177"/>
      <c r="AW121" s="177"/>
      <c r="AX121" s="177"/>
      <c r="AY121" s="177"/>
      <c r="AZ121" s="177"/>
    </row>
    <row r="122" spans="1:52" ht="15" customHeight="1" x14ac:dyDescent="0.2">
      <c r="A122" s="246">
        <v>12</v>
      </c>
      <c r="B122" s="247" t="s">
        <v>2278</v>
      </c>
      <c r="C122" s="248" t="s">
        <v>2223</v>
      </c>
      <c r="D122" s="248"/>
      <c r="E122" s="249"/>
      <c r="F122" s="249"/>
      <c r="G122" s="252" t="str">
        <f t="shared" ref="G122:G182" si="1">G121</f>
        <v>P</v>
      </c>
      <c r="H122" s="251" t="s">
        <v>2568</v>
      </c>
      <c r="I122" s="76"/>
      <c r="J122" s="76"/>
      <c r="K122" s="76"/>
      <c r="L122" s="324"/>
      <c r="M122" s="17"/>
      <c r="N122" s="177"/>
      <c r="O122" s="177"/>
      <c r="P122" s="177"/>
      <c r="Q122" s="177"/>
      <c r="R122" s="177"/>
      <c r="S122" s="177"/>
      <c r="T122" s="177"/>
      <c r="U122" s="177"/>
      <c r="V122" s="177"/>
      <c r="W122" s="177"/>
      <c r="X122" s="343"/>
      <c r="Y122" s="177"/>
      <c r="Z122" s="177"/>
      <c r="AA122" s="177"/>
      <c r="AB122" s="177"/>
      <c r="AC122" s="177"/>
      <c r="AD122" s="177"/>
      <c r="AE122" s="177"/>
      <c r="AF122" s="177"/>
      <c r="AG122" s="177"/>
      <c r="AH122" s="177"/>
      <c r="AI122" s="177"/>
      <c r="AJ122" s="177"/>
      <c r="AK122" s="177"/>
      <c r="AL122" s="177"/>
      <c r="AM122" s="177"/>
      <c r="AN122" s="177"/>
      <c r="AO122" s="177"/>
      <c r="AP122" s="177"/>
      <c r="AQ122" s="177"/>
      <c r="AR122" s="177"/>
      <c r="AS122" s="177"/>
      <c r="AT122" s="177"/>
      <c r="AU122" s="177"/>
      <c r="AV122" s="177"/>
      <c r="AW122" s="177"/>
      <c r="AX122" s="177"/>
      <c r="AY122" s="177"/>
      <c r="AZ122" s="177"/>
    </row>
    <row r="123" spans="1:52" ht="15" customHeight="1" x14ac:dyDescent="0.2">
      <c r="A123" s="246">
        <v>12</v>
      </c>
      <c r="B123" s="247" t="s">
        <v>2278</v>
      </c>
      <c r="C123" s="248"/>
      <c r="D123" s="248"/>
      <c r="E123" s="249"/>
      <c r="F123" s="249"/>
      <c r="G123" s="252" t="str">
        <f t="shared" si="1"/>
        <v>P</v>
      </c>
      <c r="H123" s="251" t="s">
        <v>2571</v>
      </c>
      <c r="I123" s="76"/>
      <c r="J123" s="77"/>
      <c r="K123" s="85"/>
      <c r="L123" s="109" t="s">
        <v>2283</v>
      </c>
      <c r="M123" s="17"/>
      <c r="N123" s="177"/>
      <c r="O123" s="177"/>
      <c r="P123" s="177"/>
      <c r="Q123" s="177"/>
      <c r="R123" s="177"/>
      <c r="S123" s="177"/>
      <c r="T123" s="177"/>
      <c r="U123" s="177"/>
      <c r="V123" s="177"/>
      <c r="W123" s="177"/>
      <c r="X123" s="177"/>
      <c r="Y123" s="177"/>
      <c r="Z123" s="177"/>
      <c r="AA123" s="177"/>
      <c r="AB123" s="177"/>
      <c r="AC123" s="177"/>
      <c r="AD123" s="177"/>
      <c r="AE123" s="177"/>
      <c r="AF123" s="177"/>
      <c r="AG123" s="177"/>
      <c r="AH123" s="177"/>
      <c r="AI123" s="177"/>
      <c r="AJ123" s="177"/>
      <c r="AK123" s="177"/>
      <c r="AL123" s="177"/>
      <c r="AM123" s="177"/>
      <c r="AN123" s="177"/>
      <c r="AO123" s="177"/>
      <c r="AP123" s="177"/>
      <c r="AQ123" s="177"/>
      <c r="AR123" s="177"/>
      <c r="AS123" s="177"/>
      <c r="AT123" s="177"/>
      <c r="AU123" s="177"/>
      <c r="AV123" s="177"/>
      <c r="AW123" s="177"/>
      <c r="AX123" s="177"/>
      <c r="AY123" s="177"/>
      <c r="AZ123" s="177"/>
    </row>
    <row r="124" spans="1:52" ht="15" customHeight="1" x14ac:dyDescent="0.2">
      <c r="A124" s="246">
        <v>12</v>
      </c>
      <c r="B124" s="247" t="s">
        <v>2278</v>
      </c>
      <c r="C124" s="248" t="s">
        <v>2221</v>
      </c>
      <c r="D124" s="248" t="s">
        <v>2581</v>
      </c>
      <c r="E124" s="249"/>
      <c r="F124" s="249"/>
      <c r="G124" s="252" t="str">
        <f t="shared" si="1"/>
        <v>P</v>
      </c>
      <c r="H124" s="251" t="s">
        <v>2571</v>
      </c>
      <c r="I124" s="76"/>
      <c r="J124" s="278"/>
      <c r="K124" s="225" t="s">
        <v>2221</v>
      </c>
      <c r="L124" s="323" t="s">
        <v>2284</v>
      </c>
      <c r="M124" s="17"/>
      <c r="N124" s="177"/>
      <c r="O124" s="177"/>
      <c r="P124" s="177" t="b">
        <v>1</v>
      </c>
      <c r="Q124" s="177" t="b">
        <v>0</v>
      </c>
      <c r="R124" s="1" t="b">
        <f>AND(NOT(OR(LEN(W116)&gt;0,LEN(W120)&gt;0,AND(W126=TRUE,W128=TRUE))),S124)</f>
        <v>1</v>
      </c>
      <c r="S124" s="177" t="b">
        <f>NOT($S$114)</f>
        <v>1</v>
      </c>
      <c r="T124" s="177" t="b">
        <f>AND(NOT(S124),W124=TRUE)</f>
        <v>0</v>
      </c>
      <c r="U124" s="177"/>
      <c r="V124" s="177"/>
      <c r="W124" s="10"/>
      <c r="X124" s="177"/>
      <c r="Y124" s="177"/>
      <c r="Z124" s="177"/>
      <c r="AA124" s="177"/>
      <c r="AB124" s="177"/>
      <c r="AC124" s="177" t="b">
        <f>OR(AD124:AE124)</f>
        <v>1</v>
      </c>
      <c r="AD124" s="177" t="b">
        <f>T124</f>
        <v>0</v>
      </c>
      <c r="AE124" s="177" t="b">
        <f>AND(R124,NOT(W124))</f>
        <v>1</v>
      </c>
      <c r="AF124" s="177" t="b">
        <f>AND(AE124,NOT(Q124))</f>
        <v>1</v>
      </c>
      <c r="AG124" s="177"/>
      <c r="AH124" s="177"/>
      <c r="AI124" s="177"/>
      <c r="AJ124" s="177"/>
      <c r="AK124" s="177"/>
      <c r="AL124" s="177"/>
      <c r="AM124" s="177"/>
      <c r="AN124" s="177"/>
      <c r="AO124" s="177"/>
      <c r="AP124" s="19" t="str">
        <f>SUBSTITUTE(SUBSTITUTE(SUBSTITUTE("vch"&amp;$B124&amp;$C124&amp;$D124&amp;$E124&amp;$F124,".","_"),"(","_"),")","")</f>
        <v>vch1203_3_1_a</v>
      </c>
      <c r="AQ124" s="19" t="str">
        <f>IF(ISBLANK(W124),"",W124)</f>
        <v/>
      </c>
      <c r="AR124" s="177"/>
      <c r="AS124" s="177"/>
      <c r="AT124" s="177"/>
      <c r="AU124" s="177"/>
      <c r="AV124" s="177"/>
      <c r="AW124" s="177"/>
      <c r="AX124" s="177"/>
      <c r="AY124" s="177"/>
      <c r="AZ124" s="177"/>
    </row>
    <row r="125" spans="1:52" ht="15" customHeight="1" x14ac:dyDescent="0.2">
      <c r="A125" s="246">
        <v>12</v>
      </c>
      <c r="B125" s="247" t="s">
        <v>2278</v>
      </c>
      <c r="C125" s="248" t="s">
        <v>2221</v>
      </c>
      <c r="D125" s="248" t="s">
        <v>2581</v>
      </c>
      <c r="E125" s="249"/>
      <c r="F125" s="249"/>
      <c r="G125" s="252" t="str">
        <f t="shared" si="1"/>
        <v>P</v>
      </c>
      <c r="H125" s="251" t="s">
        <v>2571</v>
      </c>
      <c r="I125" s="76"/>
      <c r="J125" s="278"/>
      <c r="K125" s="85"/>
      <c r="L125" s="325"/>
      <c r="M125" s="17"/>
      <c r="N125" s="177"/>
      <c r="O125" s="177"/>
      <c r="P125" s="177"/>
      <c r="Q125" s="177"/>
      <c r="R125" s="177"/>
      <c r="S125" s="177"/>
      <c r="T125" s="177"/>
      <c r="U125" s="177"/>
      <c r="V125" s="177"/>
      <c r="W125" s="177"/>
      <c r="X125" s="177"/>
      <c r="Y125" s="177"/>
      <c r="Z125" s="177"/>
      <c r="AA125" s="177"/>
      <c r="AB125" s="177"/>
      <c r="AC125" s="177"/>
      <c r="AD125" s="177"/>
      <c r="AE125" s="177"/>
      <c r="AF125" s="177"/>
      <c r="AG125" s="177"/>
      <c r="AH125" s="177"/>
      <c r="AI125" s="177"/>
      <c r="AJ125" s="177"/>
      <c r="AK125" s="177"/>
      <c r="AL125" s="177"/>
      <c r="AM125" s="177"/>
      <c r="AN125" s="177"/>
      <c r="AO125" s="177"/>
      <c r="AP125" s="177"/>
      <c r="AQ125" s="177"/>
      <c r="AR125" s="177"/>
      <c r="AS125" s="177"/>
      <c r="AT125" s="177"/>
      <c r="AU125" s="177"/>
      <c r="AV125" s="177"/>
      <c r="AW125" s="177"/>
      <c r="AX125" s="177"/>
      <c r="AY125" s="177"/>
      <c r="AZ125" s="177"/>
    </row>
    <row r="126" spans="1:52" ht="15" customHeight="1" x14ac:dyDescent="0.2">
      <c r="A126" s="246">
        <v>12</v>
      </c>
      <c r="B126" s="247" t="s">
        <v>2278</v>
      </c>
      <c r="C126" s="248" t="s">
        <v>2223</v>
      </c>
      <c r="D126" s="248" t="s">
        <v>2581</v>
      </c>
      <c r="E126" s="249"/>
      <c r="F126" s="249"/>
      <c r="G126" s="252" t="str">
        <f t="shared" si="1"/>
        <v>P</v>
      </c>
      <c r="H126" s="251" t="s">
        <v>2571</v>
      </c>
      <c r="I126" s="76"/>
      <c r="J126" s="278"/>
      <c r="K126" s="76" t="s">
        <v>2223</v>
      </c>
      <c r="L126" s="323" t="s">
        <v>2285</v>
      </c>
      <c r="M126" s="17"/>
      <c r="N126" s="177"/>
      <c r="O126" s="177"/>
      <c r="P126" s="177" t="b">
        <v>1</v>
      </c>
      <c r="Q126" s="177" t="b">
        <v>0</v>
      </c>
      <c r="R126" s="1" t="b">
        <f>AND(NOT(OR(LEN(W116)&gt;0,LEN(W120)&gt;0,W124)),S126)</f>
        <v>1</v>
      </c>
      <c r="S126" s="177" t="b">
        <f>NOT($S$114)</f>
        <v>1</v>
      </c>
      <c r="T126" s="177" t="b">
        <f>AND(NOT(S126),W126=TRUE)</f>
        <v>0</v>
      </c>
      <c r="U126" s="177"/>
      <c r="V126" s="177"/>
      <c r="W126" s="10"/>
      <c r="X126" s="177"/>
      <c r="Y126" s="177"/>
      <c r="Z126" s="177"/>
      <c r="AA126" s="177"/>
      <c r="AB126" s="177"/>
      <c r="AC126" s="177" t="b">
        <f>OR(AD126:AE126)</f>
        <v>1</v>
      </c>
      <c r="AD126" s="177" t="b">
        <f>T126</f>
        <v>0</v>
      </c>
      <c r="AE126" s="177" t="b">
        <f>AND(R126,NOT(W126))</f>
        <v>1</v>
      </c>
      <c r="AF126" s="177" t="b">
        <f>AND(AE126,NOT(Q126))</f>
        <v>1</v>
      </c>
      <c r="AG126" s="177"/>
      <c r="AH126" s="177"/>
      <c r="AI126" s="177"/>
      <c r="AJ126" s="177"/>
      <c r="AK126" s="177"/>
      <c r="AL126" s="177"/>
      <c r="AM126" s="177"/>
      <c r="AN126" s="177"/>
      <c r="AO126" s="177"/>
      <c r="AP126" s="19" t="str">
        <f>SUBSTITUTE(SUBSTITUTE(SUBSTITUTE("vch"&amp;$B126&amp;$C126&amp;$D126&amp;$E126&amp;$F126,".","_"),"(","_"),")","")</f>
        <v>vch1203_3_2_a</v>
      </c>
      <c r="AQ126" s="19" t="str">
        <f>IF(ISBLANK(W126),"",W126)</f>
        <v/>
      </c>
      <c r="AR126" s="177"/>
      <c r="AS126" s="177"/>
      <c r="AT126" s="177"/>
      <c r="AU126" s="177"/>
      <c r="AV126" s="177"/>
      <c r="AW126" s="177"/>
      <c r="AX126" s="177"/>
      <c r="AY126" s="177"/>
      <c r="AZ126" s="177"/>
    </row>
    <row r="127" spans="1:52" ht="15" customHeight="1" x14ac:dyDescent="0.2">
      <c r="A127" s="246">
        <v>12</v>
      </c>
      <c r="B127" s="247" t="s">
        <v>2278</v>
      </c>
      <c r="C127" s="248" t="s">
        <v>2223</v>
      </c>
      <c r="D127" s="248" t="s">
        <v>2581</v>
      </c>
      <c r="E127" s="249"/>
      <c r="F127" s="249"/>
      <c r="G127" s="252" t="str">
        <f t="shared" si="1"/>
        <v>P</v>
      </c>
      <c r="H127" s="251" t="s">
        <v>2571</v>
      </c>
      <c r="I127" s="76"/>
      <c r="J127" s="76"/>
      <c r="K127" s="76"/>
      <c r="L127" s="325"/>
      <c r="M127" s="17"/>
      <c r="N127" s="177"/>
      <c r="O127" s="177"/>
      <c r="P127" s="177"/>
      <c r="Q127" s="177"/>
      <c r="R127" s="177"/>
      <c r="S127" s="177"/>
      <c r="T127" s="177"/>
      <c r="U127" s="177"/>
      <c r="V127" s="177"/>
      <c r="W127" s="177"/>
      <c r="X127" s="177"/>
      <c r="Y127" s="177"/>
      <c r="Z127" s="177"/>
      <c r="AA127" s="177"/>
      <c r="AB127" s="177"/>
      <c r="AC127" s="177"/>
      <c r="AD127" s="177"/>
      <c r="AE127" s="177"/>
      <c r="AF127" s="177"/>
      <c r="AG127" s="177"/>
      <c r="AH127" s="177"/>
      <c r="AI127" s="177"/>
      <c r="AJ127" s="177"/>
      <c r="AK127" s="177"/>
      <c r="AL127" s="177"/>
      <c r="AM127" s="177"/>
      <c r="AN127" s="177"/>
      <c r="AO127" s="177"/>
      <c r="AP127" s="177"/>
      <c r="AQ127" s="177"/>
      <c r="AR127" s="177"/>
      <c r="AS127" s="177"/>
      <c r="AT127" s="177"/>
      <c r="AU127" s="177"/>
      <c r="AV127" s="177"/>
      <c r="AW127" s="177"/>
      <c r="AX127" s="177"/>
      <c r="AY127" s="177"/>
      <c r="AZ127" s="177"/>
    </row>
    <row r="128" spans="1:52" ht="15" customHeight="1" x14ac:dyDescent="0.2">
      <c r="A128" s="246">
        <v>12</v>
      </c>
      <c r="B128" s="247" t="s">
        <v>2278</v>
      </c>
      <c r="C128" s="248"/>
      <c r="D128" s="248"/>
      <c r="E128" s="249"/>
      <c r="F128" s="249"/>
      <c r="G128" s="252" t="str">
        <f t="shared" si="1"/>
        <v>P</v>
      </c>
      <c r="H128" s="246" t="s">
        <v>2568</v>
      </c>
      <c r="I128" s="77"/>
      <c r="J128" s="77"/>
      <c r="K128" s="77"/>
      <c r="L128" s="340" t="s">
        <v>2286</v>
      </c>
      <c r="M128" s="17"/>
      <c r="N128" s="17"/>
      <c r="O128" s="17"/>
      <c r="P128" s="17" t="b">
        <v>1</v>
      </c>
      <c r="Q128" s="17" t="b">
        <v>1</v>
      </c>
      <c r="R128" s="204" t="b">
        <f>AND(NOT(OR(LEN(W116)&gt;0,LEN(W120)&gt;0,W124)),S128)</f>
        <v>1</v>
      </c>
      <c r="S128" s="17" t="b">
        <f>NOT($S$114)</f>
        <v>1</v>
      </c>
      <c r="T128" s="17" t="b">
        <f>AND(NOT(S128),W128=TRUE)</f>
        <v>0</v>
      </c>
      <c r="U128" s="17"/>
      <c r="V128" s="17"/>
      <c r="W128" s="224"/>
      <c r="X128" s="342"/>
      <c r="Y128" s="177"/>
      <c r="Z128" s="177"/>
      <c r="AA128" s="177"/>
      <c r="AB128" s="177"/>
      <c r="AC128" s="177" t="b">
        <f>OR(AD128:AE128)</f>
        <v>1</v>
      </c>
      <c r="AD128" s="177" t="b">
        <f>T128</f>
        <v>0</v>
      </c>
      <c r="AE128" s="177" t="b">
        <f>AND(R128,NOT(W128))</f>
        <v>1</v>
      </c>
      <c r="AF128" s="177" t="b">
        <f>AND(AE128,NOT(Q128))</f>
        <v>0</v>
      </c>
      <c r="AG128" s="177"/>
      <c r="AH128" s="177"/>
      <c r="AI128" s="177"/>
      <c r="AJ128" s="177"/>
      <c r="AK128" s="177"/>
      <c r="AL128" s="177"/>
      <c r="AM128" s="177"/>
      <c r="AN128" s="177"/>
      <c r="AO128" s="177"/>
      <c r="AP128" s="19" t="str">
        <f>SUBSTITUTE(SUBSTITUTE(SUBSTITUTE("vch"&amp;$B128&amp;$C128&amp;$D128&amp;$E128&amp;$F128,".","_"),"(","_"),")","")</f>
        <v>vch1203_3</v>
      </c>
      <c r="AQ128" s="19" t="str">
        <f>IF(ISBLANK(W128),"",W128)</f>
        <v/>
      </c>
      <c r="AR128" s="177" t="str">
        <f>SUBSTITUTE(SUBSTITUTE(SUBSTITUTE("vnt"&amp;$B128&amp;$C128&amp;$D128&amp;$E128&amp;$F128,".","_"),"(","_"),")","")</f>
        <v>vnt1203_3</v>
      </c>
      <c r="AS128" s="19" t="str">
        <f>IF(ISBLANK(X128),"",X128)</f>
        <v/>
      </c>
      <c r="AT128" s="177"/>
      <c r="AU128" s="177"/>
      <c r="AV128" s="177"/>
      <c r="AW128" s="177"/>
      <c r="AX128" s="177"/>
      <c r="AY128" s="177"/>
      <c r="AZ128" s="177"/>
    </row>
    <row r="129" spans="1:52" ht="15" customHeight="1" thickBot="1" x14ac:dyDescent="0.25">
      <c r="A129" s="246">
        <v>12</v>
      </c>
      <c r="B129" s="247" t="s">
        <v>2278</v>
      </c>
      <c r="C129" s="248"/>
      <c r="D129" s="248"/>
      <c r="E129" s="249"/>
      <c r="F129" s="249"/>
      <c r="G129" s="252" t="str">
        <f t="shared" si="1"/>
        <v>P</v>
      </c>
      <c r="H129" s="246" t="s">
        <v>2568</v>
      </c>
      <c r="I129" s="78"/>
      <c r="J129" s="78"/>
      <c r="K129" s="78"/>
      <c r="L129" s="341"/>
      <c r="M129" s="205"/>
      <c r="N129" s="205"/>
      <c r="O129" s="205"/>
      <c r="P129" s="205"/>
      <c r="Q129" s="205"/>
      <c r="R129" s="205"/>
      <c r="S129" s="205"/>
      <c r="T129" s="205"/>
      <c r="U129" s="205"/>
      <c r="V129" s="205"/>
      <c r="W129" s="205"/>
      <c r="X129" s="345"/>
      <c r="Y129" s="177"/>
      <c r="Z129" s="177"/>
      <c r="AA129" s="177"/>
      <c r="AB129" s="177"/>
      <c r="AC129" s="177"/>
      <c r="AD129" s="177"/>
      <c r="AE129" s="177"/>
      <c r="AF129" s="177"/>
      <c r="AG129" s="177"/>
      <c r="AH129" s="177"/>
      <c r="AI129" s="177"/>
      <c r="AJ129" s="177"/>
      <c r="AK129" s="177"/>
      <c r="AL129" s="177"/>
      <c r="AM129" s="177"/>
      <c r="AN129" s="177"/>
      <c r="AO129" s="177"/>
      <c r="AP129" s="177"/>
      <c r="AQ129" s="177"/>
      <c r="AR129" s="177"/>
      <c r="AS129" s="177"/>
      <c r="AT129" s="177"/>
      <c r="AU129" s="177"/>
      <c r="AV129" s="177"/>
      <c r="AW129" s="177"/>
      <c r="AX129" s="177"/>
      <c r="AY129" s="177"/>
      <c r="AZ129" s="177"/>
    </row>
    <row r="130" spans="1:52" ht="15" customHeight="1" thickTop="1" x14ac:dyDescent="0.2">
      <c r="A130" s="246">
        <v>12</v>
      </c>
      <c r="B130" s="247" t="s">
        <v>2287</v>
      </c>
      <c r="C130" s="248"/>
      <c r="D130" s="248"/>
      <c r="E130" s="249"/>
      <c r="F130" s="249"/>
      <c r="G130" s="252" t="str">
        <f t="shared" si="1"/>
        <v>P</v>
      </c>
      <c r="H130" s="251" t="s">
        <v>2570</v>
      </c>
      <c r="I130" s="82" t="s">
        <v>2287</v>
      </c>
      <c r="J130" s="82"/>
      <c r="K130" s="82"/>
      <c r="L130" s="328" t="s">
        <v>2288</v>
      </c>
      <c r="M130" s="207"/>
      <c r="N130" s="207"/>
      <c r="O130" s="207"/>
      <c r="P130" s="207" t="b">
        <v>0</v>
      </c>
      <c r="Q130" s="207" t="b">
        <v>1</v>
      </c>
      <c r="R130" s="207" t="b">
        <f>S130</f>
        <v>1</v>
      </c>
      <c r="S130" s="207" t="b">
        <f>NOT(dstRadiantHydronic=Dropdowns!Q6)</f>
        <v>1</v>
      </c>
      <c r="T130" s="207" t="b">
        <f>OR(AND(W130="N/A", $AY$38="Yes"),AND(NOT(S130),LEN(W130)&gt;0))</f>
        <v>0</v>
      </c>
      <c r="U130" s="207" t="str">
        <f>SUBSTITUTE(SUBSTITUTE(SUBSTITUTE("dd"&amp;$B130&amp;$C130&amp;$D130&amp;$E130&amp;$F130,".","_"),"(","_"),")","")</f>
        <v>dd1203_4</v>
      </c>
      <c r="V130" s="207"/>
      <c r="W130" s="210"/>
      <c r="X130" s="346"/>
      <c r="Y130" s="177"/>
      <c r="Z130" s="177"/>
      <c r="AA130" s="177"/>
      <c r="AB130" s="177"/>
      <c r="AC130" s="177" t="b">
        <f>OR(AD130:AE130)</f>
        <v>1</v>
      </c>
      <c r="AD130" s="177" t="b">
        <f>T130</f>
        <v>0</v>
      </c>
      <c r="AE130" s="177" t="b">
        <f>AND(R130,NOT(W130="Met"),NOT(W130="N/A"))</f>
        <v>1</v>
      </c>
      <c r="AF130" s="177" t="b">
        <f>AND(AE130,NOT(Q130))</f>
        <v>0</v>
      </c>
      <c r="AG130" s="177"/>
      <c r="AH130" s="177"/>
      <c r="AI130" s="177"/>
      <c r="AJ130" s="177"/>
      <c r="AK130" s="177"/>
      <c r="AL130" s="177"/>
      <c r="AM130" s="177"/>
      <c r="AN130" s="177"/>
      <c r="AO130" s="177"/>
      <c r="AP130" s="19" t="str">
        <f>SUBSTITUTE(SUBSTITUTE(SUBSTITUTE("vch"&amp;$B130&amp;$C130&amp;$D130&amp;$E130&amp;$F130,".","_"),"(","_"),")","")</f>
        <v>vch1203_4</v>
      </c>
      <c r="AQ130" s="19" t="str">
        <f>IF(ISBLANK(W130),"",W130)</f>
        <v/>
      </c>
      <c r="AR130" s="177" t="str">
        <f>SUBSTITUTE(SUBSTITUTE(SUBSTITUTE("vnt"&amp;$B130&amp;$C130&amp;$D130&amp;$E130&amp;$F130,".","_"),"(","_"),")","")</f>
        <v>vnt1203_4</v>
      </c>
      <c r="AS130" s="19" t="str">
        <f>IF(ISBLANK(X130),"",X130)</f>
        <v/>
      </c>
      <c r="AT130" s="177"/>
      <c r="AU130" s="177"/>
      <c r="AV130" s="177"/>
      <c r="AW130" s="177"/>
      <c r="AX130" s="177"/>
      <c r="AY130" s="177"/>
      <c r="AZ130" s="177"/>
    </row>
    <row r="131" spans="1:52" ht="15" customHeight="1" x14ac:dyDescent="0.2">
      <c r="A131" s="246">
        <v>12</v>
      </c>
      <c r="B131" s="247" t="s">
        <v>2287</v>
      </c>
      <c r="C131" s="248"/>
      <c r="D131" s="248"/>
      <c r="E131" s="249"/>
      <c r="F131" s="249"/>
      <c r="G131" s="252" t="str">
        <f t="shared" si="1"/>
        <v>P</v>
      </c>
      <c r="H131" s="251" t="s">
        <v>2570</v>
      </c>
      <c r="I131" s="77"/>
      <c r="J131" s="77"/>
      <c r="K131" s="77"/>
      <c r="L131" s="327"/>
      <c r="M131" s="17"/>
      <c r="N131" s="17"/>
      <c r="O131" s="17"/>
      <c r="P131" s="17"/>
      <c r="Q131" s="17"/>
      <c r="R131" s="17"/>
      <c r="S131" s="17"/>
      <c r="T131" s="17"/>
      <c r="U131" s="17"/>
      <c r="V131" s="17"/>
      <c r="W131" s="17"/>
      <c r="X131" s="344"/>
      <c r="Y131" s="177"/>
      <c r="Z131" s="177"/>
      <c r="AA131" s="177"/>
      <c r="AB131" s="177"/>
      <c r="AC131" s="177"/>
      <c r="AD131" s="177"/>
      <c r="AE131" s="177"/>
      <c r="AF131" s="177"/>
      <c r="AG131" s="177"/>
      <c r="AH131" s="177"/>
      <c r="AI131" s="177"/>
      <c r="AJ131" s="177"/>
      <c r="AK131" s="177"/>
      <c r="AL131" s="177"/>
      <c r="AM131" s="177"/>
      <c r="AN131" s="177"/>
      <c r="AO131" s="177"/>
      <c r="AP131" s="177"/>
      <c r="AQ131" s="177"/>
      <c r="AR131" s="177"/>
      <c r="AS131" s="177"/>
      <c r="AT131" s="177"/>
      <c r="AU131" s="177"/>
      <c r="AV131" s="177"/>
      <c r="AW131" s="177"/>
      <c r="AX131" s="177"/>
      <c r="AY131" s="177"/>
      <c r="AZ131" s="177"/>
    </row>
    <row r="132" spans="1:52" ht="15" customHeight="1" x14ac:dyDescent="0.2">
      <c r="A132" s="246">
        <v>12</v>
      </c>
      <c r="B132" s="247" t="s">
        <v>2287</v>
      </c>
      <c r="C132" s="248"/>
      <c r="D132" s="248"/>
      <c r="E132" s="249"/>
      <c r="F132" s="249"/>
      <c r="G132" s="252" t="str">
        <f t="shared" si="1"/>
        <v>P</v>
      </c>
      <c r="H132" s="251" t="s">
        <v>2570</v>
      </c>
      <c r="I132" s="77"/>
      <c r="J132" s="77"/>
      <c r="K132" s="77"/>
      <c r="L132" s="327"/>
      <c r="M132" s="17"/>
      <c r="N132" s="17"/>
      <c r="O132" s="17"/>
      <c r="P132" s="17"/>
      <c r="Q132" s="17"/>
      <c r="R132" s="17"/>
      <c r="S132" s="17"/>
      <c r="T132" s="17"/>
      <c r="U132" s="17"/>
      <c r="V132" s="17"/>
      <c r="W132" s="17"/>
      <c r="X132" s="344"/>
      <c r="Y132" s="177"/>
      <c r="Z132" s="177"/>
      <c r="AA132" s="177"/>
      <c r="AB132" s="177"/>
      <c r="AC132" s="177"/>
      <c r="AD132" s="177"/>
      <c r="AE132" s="177"/>
      <c r="AF132" s="177"/>
      <c r="AG132" s="177"/>
      <c r="AH132" s="177"/>
      <c r="AI132" s="177"/>
      <c r="AJ132" s="177"/>
      <c r="AK132" s="177"/>
      <c r="AL132" s="177"/>
      <c r="AM132" s="177"/>
      <c r="AN132" s="177"/>
      <c r="AO132" s="177"/>
      <c r="AP132" s="177"/>
      <c r="AQ132" s="177"/>
      <c r="AR132" s="177"/>
      <c r="AS132" s="177"/>
      <c r="AT132" s="177"/>
      <c r="AU132" s="177"/>
      <c r="AV132" s="177"/>
      <c r="AW132" s="177"/>
      <c r="AX132" s="177"/>
      <c r="AY132" s="177"/>
      <c r="AZ132" s="177"/>
    </row>
    <row r="133" spans="1:52" ht="15" customHeight="1" x14ac:dyDescent="0.2">
      <c r="A133" s="246">
        <v>12</v>
      </c>
      <c r="B133" s="247" t="s">
        <v>2287</v>
      </c>
      <c r="C133" s="248"/>
      <c r="D133" s="248"/>
      <c r="E133" s="249"/>
      <c r="F133" s="249"/>
      <c r="G133" s="252" t="str">
        <f t="shared" si="1"/>
        <v>P</v>
      </c>
      <c r="H133" s="251" t="s">
        <v>2570</v>
      </c>
      <c r="I133" s="77"/>
      <c r="J133" s="77"/>
      <c r="K133" s="77"/>
      <c r="L133" s="327"/>
      <c r="M133" s="17"/>
      <c r="N133" s="17"/>
      <c r="O133" s="17"/>
      <c r="P133" s="17"/>
      <c r="Q133" s="17"/>
      <c r="R133" s="17"/>
      <c r="S133" s="17"/>
      <c r="T133" s="17"/>
      <c r="U133" s="17"/>
      <c r="V133" s="17"/>
      <c r="W133" s="17"/>
      <c r="X133" s="344"/>
      <c r="Y133" s="177"/>
      <c r="Z133" s="177"/>
      <c r="AA133" s="177"/>
      <c r="AB133" s="177"/>
      <c r="AC133" s="177"/>
      <c r="AD133" s="177"/>
      <c r="AE133" s="177"/>
      <c r="AF133" s="177"/>
      <c r="AG133" s="177"/>
      <c r="AH133" s="177"/>
      <c r="AI133" s="177"/>
      <c r="AJ133" s="177"/>
      <c r="AK133" s="177"/>
      <c r="AL133" s="177"/>
      <c r="AM133" s="177"/>
      <c r="AN133" s="177"/>
      <c r="AO133" s="177"/>
      <c r="AP133" s="177"/>
      <c r="AQ133" s="177"/>
      <c r="AR133" s="177"/>
      <c r="AS133" s="177"/>
      <c r="AT133" s="177"/>
      <c r="AU133" s="177"/>
      <c r="AV133" s="177"/>
      <c r="AW133" s="177"/>
      <c r="AX133" s="177"/>
      <c r="AY133" s="177"/>
      <c r="AZ133" s="177"/>
    </row>
    <row r="134" spans="1:52" ht="15" customHeight="1" thickBot="1" x14ac:dyDescent="0.25">
      <c r="A134" s="246">
        <v>12</v>
      </c>
      <c r="B134" s="247" t="s">
        <v>2287</v>
      </c>
      <c r="C134" s="248"/>
      <c r="D134" s="248"/>
      <c r="E134" s="249"/>
      <c r="F134" s="249"/>
      <c r="G134" s="252" t="str">
        <f t="shared" si="1"/>
        <v>P</v>
      </c>
      <c r="H134" s="251" t="s">
        <v>2570</v>
      </c>
      <c r="I134" s="78"/>
      <c r="J134" s="78"/>
      <c r="K134" s="78"/>
      <c r="L134" s="329"/>
      <c r="M134" s="205"/>
      <c r="N134" s="205"/>
      <c r="O134" s="205"/>
      <c r="P134" s="205"/>
      <c r="Q134" s="205"/>
      <c r="R134" s="205"/>
      <c r="S134" s="205"/>
      <c r="T134" s="205"/>
      <c r="U134" s="205"/>
      <c r="V134" s="205"/>
      <c r="W134" s="205"/>
      <c r="X134" s="345"/>
      <c r="Y134" s="177"/>
      <c r="Z134" s="177"/>
      <c r="AA134" s="177"/>
      <c r="AB134" s="177"/>
      <c r="AC134" s="177"/>
      <c r="AD134" s="177"/>
      <c r="AE134" s="177"/>
      <c r="AF134" s="177"/>
      <c r="AG134" s="177"/>
      <c r="AH134" s="177"/>
      <c r="AI134" s="177"/>
      <c r="AJ134" s="177"/>
      <c r="AK134" s="177"/>
      <c r="AL134" s="177"/>
      <c r="AM134" s="177"/>
      <c r="AN134" s="177"/>
      <c r="AO134" s="177"/>
      <c r="AP134" s="177"/>
      <c r="AQ134" s="177"/>
      <c r="AR134" s="177"/>
      <c r="AS134" s="177"/>
      <c r="AT134" s="177"/>
      <c r="AU134" s="177"/>
      <c r="AV134" s="177"/>
      <c r="AW134" s="177"/>
      <c r="AX134" s="177"/>
      <c r="AY134" s="177"/>
      <c r="AZ134" s="177"/>
    </row>
    <row r="135" spans="1:52" ht="15" customHeight="1" thickTop="1" x14ac:dyDescent="0.2">
      <c r="A135" s="246">
        <v>12</v>
      </c>
      <c r="B135" s="247" t="s">
        <v>2290</v>
      </c>
      <c r="C135" s="248"/>
      <c r="D135" s="248"/>
      <c r="E135" s="249"/>
      <c r="F135" s="249"/>
      <c r="G135" s="252" t="str">
        <f t="shared" si="1"/>
        <v>P</v>
      </c>
      <c r="H135" s="251" t="s">
        <v>2571</v>
      </c>
      <c r="I135" s="76" t="s">
        <v>2290</v>
      </c>
      <c r="J135" s="76"/>
      <c r="K135" s="76"/>
      <c r="L135" s="327" t="s">
        <v>2291</v>
      </c>
      <c r="M135" s="17"/>
      <c r="N135" s="177"/>
      <c r="O135" s="177"/>
      <c r="P135" s="177"/>
      <c r="Q135" s="177"/>
      <c r="R135" s="177"/>
      <c r="S135" s="177"/>
      <c r="T135" s="177"/>
      <c r="U135" s="177"/>
      <c r="V135" s="177"/>
      <c r="W135" s="177"/>
      <c r="X135" s="177"/>
      <c r="Y135" s="177"/>
      <c r="Z135" s="177"/>
      <c r="AA135" s="177"/>
      <c r="AB135" s="177"/>
      <c r="AC135" s="177"/>
      <c r="AD135" s="177"/>
      <c r="AE135" s="177"/>
      <c r="AF135" s="177"/>
      <c r="AG135" s="177"/>
      <c r="AH135" s="177"/>
      <c r="AI135" s="177"/>
      <c r="AJ135" s="177"/>
      <c r="AK135" s="177"/>
      <c r="AL135" s="177"/>
      <c r="AM135" s="177"/>
      <c r="AN135" s="177"/>
      <c r="AO135" s="177"/>
      <c r="AP135" s="177"/>
      <c r="AQ135" s="177"/>
      <c r="AR135" s="177"/>
      <c r="AS135" s="177"/>
      <c r="AT135" s="177"/>
      <c r="AU135" s="177"/>
      <c r="AV135" s="177"/>
      <c r="AW135" s="177"/>
      <c r="AX135" s="177"/>
      <c r="AY135" s="177"/>
      <c r="AZ135" s="177"/>
    </row>
    <row r="136" spans="1:52" ht="15" customHeight="1" x14ac:dyDescent="0.2">
      <c r="A136" s="246">
        <v>12</v>
      </c>
      <c r="B136" s="247" t="s">
        <v>2290</v>
      </c>
      <c r="C136" s="248"/>
      <c r="D136" s="248"/>
      <c r="E136" s="249"/>
      <c r="F136" s="249"/>
      <c r="G136" s="252" t="str">
        <f t="shared" si="1"/>
        <v>P</v>
      </c>
      <c r="H136" s="251" t="s">
        <v>2571</v>
      </c>
      <c r="I136" s="76"/>
      <c r="J136" s="76"/>
      <c r="K136" s="76"/>
      <c r="L136" s="327"/>
      <c r="M136" s="17"/>
      <c r="N136" s="177"/>
      <c r="O136" s="177"/>
      <c r="P136" s="177"/>
      <c r="Q136" s="177"/>
      <c r="R136" s="177"/>
      <c r="S136" s="177"/>
      <c r="T136" s="177"/>
      <c r="U136" s="177"/>
      <c r="V136" s="177"/>
      <c r="W136" s="177"/>
      <c r="X136" s="177"/>
      <c r="Y136" s="177"/>
      <c r="Z136" s="177"/>
      <c r="AA136" s="177"/>
      <c r="AB136" s="177"/>
      <c r="AC136" s="177"/>
      <c r="AD136" s="177"/>
      <c r="AE136" s="177"/>
      <c r="AF136" s="177"/>
      <c r="AG136" s="177"/>
      <c r="AH136" s="177"/>
      <c r="AI136" s="177"/>
      <c r="AJ136" s="177"/>
      <c r="AK136" s="177"/>
      <c r="AL136" s="177"/>
      <c r="AM136" s="177"/>
      <c r="AN136" s="177"/>
      <c r="AO136" s="177"/>
      <c r="AP136" s="177"/>
      <c r="AQ136" s="177"/>
      <c r="AR136" s="177"/>
      <c r="AS136" s="177"/>
      <c r="AT136" s="177"/>
      <c r="AU136" s="177"/>
      <c r="AV136" s="177"/>
      <c r="AW136" s="177"/>
      <c r="AX136" s="177"/>
      <c r="AY136" s="177"/>
      <c r="AZ136" s="177"/>
    </row>
    <row r="137" spans="1:52" ht="15" customHeight="1" x14ac:dyDescent="0.2">
      <c r="A137" s="246">
        <v>12</v>
      </c>
      <c r="B137" s="247" t="s">
        <v>2290</v>
      </c>
      <c r="C137" s="248"/>
      <c r="D137" s="248"/>
      <c r="E137" s="249"/>
      <c r="F137" s="249"/>
      <c r="G137" s="252" t="str">
        <f t="shared" si="1"/>
        <v>P</v>
      </c>
      <c r="H137" s="251" t="s">
        <v>2571</v>
      </c>
      <c r="I137" s="76"/>
      <c r="J137" s="76"/>
      <c r="K137" s="76"/>
      <c r="L137" s="327"/>
      <c r="M137" s="17"/>
      <c r="N137" s="177"/>
      <c r="O137" s="177"/>
      <c r="P137" s="177"/>
      <c r="Q137" s="177"/>
      <c r="R137" s="177"/>
      <c r="S137" s="177"/>
      <c r="T137" s="177"/>
      <c r="U137" s="177"/>
      <c r="V137" s="177"/>
      <c r="W137" s="177"/>
      <c r="X137" s="177"/>
      <c r="Y137" s="177"/>
      <c r="Z137" s="177"/>
      <c r="AA137" s="177"/>
      <c r="AB137" s="177"/>
      <c r="AC137" s="177"/>
      <c r="AD137" s="177"/>
      <c r="AE137" s="177"/>
      <c r="AF137" s="177"/>
      <c r="AG137" s="177"/>
      <c r="AH137" s="177"/>
      <c r="AI137" s="177"/>
      <c r="AJ137" s="177"/>
      <c r="AK137" s="177"/>
      <c r="AL137" s="177"/>
      <c r="AM137" s="177"/>
      <c r="AN137" s="177"/>
      <c r="AO137" s="177"/>
      <c r="AP137" s="177"/>
      <c r="AQ137" s="177"/>
      <c r="AR137" s="177"/>
      <c r="AS137" s="177"/>
      <c r="AT137" s="177"/>
      <c r="AU137" s="177"/>
      <c r="AV137" s="177"/>
      <c r="AW137" s="177"/>
      <c r="AX137" s="177"/>
      <c r="AY137" s="177"/>
      <c r="AZ137" s="177"/>
    </row>
    <row r="138" spans="1:52" ht="15" customHeight="1" x14ac:dyDescent="0.2">
      <c r="A138" s="246">
        <v>12</v>
      </c>
      <c r="B138" s="247" t="s">
        <v>2290</v>
      </c>
      <c r="C138" s="248"/>
      <c r="D138" s="248"/>
      <c r="E138" s="249"/>
      <c r="F138" s="249"/>
      <c r="G138" s="252" t="str">
        <f t="shared" si="1"/>
        <v>P</v>
      </c>
      <c r="H138" s="251" t="s">
        <v>2571</v>
      </c>
      <c r="I138" s="76"/>
      <c r="J138" s="76"/>
      <c r="K138" s="76"/>
      <c r="L138" s="327"/>
      <c r="M138" s="17"/>
      <c r="N138" s="177"/>
      <c r="O138" s="177"/>
      <c r="P138" s="177"/>
      <c r="Q138" s="177"/>
      <c r="R138" s="177"/>
      <c r="S138" s="177"/>
      <c r="T138" s="177"/>
      <c r="U138" s="177"/>
      <c r="V138" s="177"/>
      <c r="W138" s="177"/>
      <c r="X138" s="177"/>
      <c r="Y138" s="177"/>
      <c r="Z138" s="177"/>
      <c r="AA138" s="177"/>
      <c r="AB138" s="177"/>
      <c r="AC138" s="177"/>
      <c r="AD138" s="177"/>
      <c r="AE138" s="177"/>
      <c r="AF138" s="177"/>
      <c r="AG138" s="177"/>
      <c r="AH138" s="177"/>
      <c r="AI138" s="177"/>
      <c r="AJ138" s="177"/>
      <c r="AK138" s="177"/>
      <c r="AL138" s="177"/>
      <c r="AM138" s="177"/>
      <c r="AN138" s="177"/>
      <c r="AO138" s="177"/>
      <c r="AP138" s="177"/>
      <c r="AQ138" s="177"/>
      <c r="AR138" s="177"/>
      <c r="AS138" s="177"/>
      <c r="AT138" s="177"/>
      <c r="AU138" s="177"/>
      <c r="AV138" s="177"/>
      <c r="AW138" s="177"/>
      <c r="AX138" s="177"/>
      <c r="AY138" s="177"/>
      <c r="AZ138" s="177"/>
    </row>
    <row r="139" spans="1:52" ht="15" customHeight="1" x14ac:dyDescent="0.2">
      <c r="A139" s="246">
        <v>12</v>
      </c>
      <c r="B139" s="247" t="s">
        <v>2290</v>
      </c>
      <c r="C139" s="248"/>
      <c r="D139" s="248" t="s">
        <v>2259</v>
      </c>
      <c r="E139" s="249"/>
      <c r="F139" s="249"/>
      <c r="G139" s="252" t="str">
        <f t="shared" si="1"/>
        <v>P</v>
      </c>
      <c r="H139" s="251" t="s">
        <v>2571</v>
      </c>
      <c r="I139" s="76"/>
      <c r="J139" s="76"/>
      <c r="K139" s="85" t="s">
        <v>2259</v>
      </c>
      <c r="L139" s="274" t="s">
        <v>2293</v>
      </c>
      <c r="M139" s="17"/>
      <c r="N139" s="177"/>
      <c r="O139" s="177"/>
      <c r="P139" s="177" t="b">
        <v>1</v>
      </c>
      <c r="Q139" s="177" t="b">
        <v>0</v>
      </c>
      <c r="R139" s="177" t="b">
        <f t="shared" ref="R139:R150" si="2">S139</f>
        <v>1</v>
      </c>
      <c r="S139" s="177" t="b">
        <v>1</v>
      </c>
      <c r="T139" s="177" t="b">
        <f t="shared" ref="T139:T150" si="3">AND(NOT(S139),W139=TRUE)</f>
        <v>0</v>
      </c>
      <c r="U139" s="177" t="str">
        <f t="shared" ref="U139:U150" si="4">SUBSTITUTE(SUBSTITUTE(SUBSTITUTE("dd"&amp;$B139&amp;$C139&amp;$D139&amp;$E139&amp;$F139,".","_"),"(","_"),")","")</f>
        <v>dd1203_5_a</v>
      </c>
      <c r="V139" s="177"/>
      <c r="W139" s="237"/>
      <c r="X139" s="258"/>
      <c r="Y139" s="177"/>
      <c r="Z139" s="177"/>
      <c r="AA139" s="177"/>
      <c r="AB139" s="177"/>
      <c r="AC139" s="177" t="b">
        <f t="shared" ref="AC139:AC150" si="5">OR(AD139:AE139)</f>
        <v>1</v>
      </c>
      <c r="AD139" s="177" t="b">
        <f t="shared" ref="AD139:AD150" si="6">T139</f>
        <v>0</v>
      </c>
      <c r="AE139" s="177" t="b">
        <f t="shared" ref="AE139:AE150" si="7">AND(R139,NOT(W139="Met"),NOT(W139="N/A"))</f>
        <v>1</v>
      </c>
      <c r="AF139" s="177" t="b">
        <f t="shared" ref="AF139:AF150" si="8">AND(AE139,NOT(Q139))</f>
        <v>1</v>
      </c>
      <c r="AG139" s="177"/>
      <c r="AH139" s="177"/>
      <c r="AI139" s="177"/>
      <c r="AJ139" s="177"/>
      <c r="AK139" s="177"/>
      <c r="AL139" s="177"/>
      <c r="AM139" s="177"/>
      <c r="AN139" s="177"/>
      <c r="AO139" s="177"/>
      <c r="AP139" s="19" t="str">
        <f t="shared" ref="AP139:AP150" si="9">SUBSTITUTE(SUBSTITUTE(SUBSTITUTE("vch"&amp;$B139&amp;$C139&amp;$D139&amp;$E139&amp;$F139,".","_"),"(","_"),")","")</f>
        <v>vch1203_5_a</v>
      </c>
      <c r="AQ139" s="19" t="str">
        <f t="shared" ref="AQ139:AQ150" si="10">IF(ISBLANK(W139),"",W139)</f>
        <v/>
      </c>
      <c r="AR139" s="177" t="str">
        <f t="shared" ref="AR139:AR150" si="11">SUBSTITUTE(SUBSTITUTE(SUBSTITUTE("vnt"&amp;$B139&amp;$C139&amp;$D139&amp;$E139&amp;$F139,".","_"),"(","_"),")","")</f>
        <v>vnt1203_5_a</v>
      </c>
      <c r="AS139" s="19" t="str">
        <f t="shared" ref="AS139:AS150" si="12">IF(ISBLANK(X139),"",X139)</f>
        <v/>
      </c>
      <c r="AT139" s="177"/>
      <c r="AU139" s="177"/>
      <c r="AV139" s="177"/>
      <c r="AW139" s="177"/>
      <c r="AX139" s="177"/>
      <c r="AY139" s="177"/>
      <c r="AZ139" s="177"/>
    </row>
    <row r="140" spans="1:52" ht="15" customHeight="1" x14ac:dyDescent="0.2">
      <c r="A140" s="246">
        <v>12</v>
      </c>
      <c r="B140" s="247" t="s">
        <v>2290</v>
      </c>
      <c r="C140" s="248"/>
      <c r="D140" s="248" t="s">
        <v>2261</v>
      </c>
      <c r="E140" s="249"/>
      <c r="F140" s="249"/>
      <c r="G140" s="252" t="str">
        <f t="shared" si="1"/>
        <v>P</v>
      </c>
      <c r="H140" s="251" t="s">
        <v>2571</v>
      </c>
      <c r="I140" s="76"/>
      <c r="J140" s="76"/>
      <c r="K140" s="221" t="s">
        <v>2261</v>
      </c>
      <c r="L140" s="200" t="s">
        <v>2294</v>
      </c>
      <c r="M140" s="17"/>
      <c r="N140" s="177"/>
      <c r="O140" s="177"/>
      <c r="P140" s="177" t="b">
        <v>1</v>
      </c>
      <c r="Q140" s="177" t="b">
        <v>0</v>
      </c>
      <c r="R140" s="177" t="b">
        <f t="shared" si="2"/>
        <v>1</v>
      </c>
      <c r="S140" s="177" t="b">
        <v>1</v>
      </c>
      <c r="T140" s="177" t="b">
        <f t="shared" si="3"/>
        <v>0</v>
      </c>
      <c r="U140" s="177" t="str">
        <f t="shared" si="4"/>
        <v>dd1203_5_b</v>
      </c>
      <c r="V140" s="177"/>
      <c r="W140" s="237"/>
      <c r="X140" s="258"/>
      <c r="Y140" s="177"/>
      <c r="Z140" s="177"/>
      <c r="AA140" s="177"/>
      <c r="AB140" s="177"/>
      <c r="AC140" s="177" t="b">
        <f t="shared" si="5"/>
        <v>1</v>
      </c>
      <c r="AD140" s="177" t="b">
        <f t="shared" si="6"/>
        <v>0</v>
      </c>
      <c r="AE140" s="177" t="b">
        <f t="shared" si="7"/>
        <v>1</v>
      </c>
      <c r="AF140" s="177" t="b">
        <f t="shared" si="8"/>
        <v>1</v>
      </c>
      <c r="AG140" s="177"/>
      <c r="AH140" s="177"/>
      <c r="AI140" s="177"/>
      <c r="AJ140" s="177"/>
      <c r="AK140" s="177"/>
      <c r="AL140" s="177"/>
      <c r="AM140" s="177"/>
      <c r="AN140" s="177"/>
      <c r="AO140" s="177"/>
      <c r="AP140" s="19" t="str">
        <f t="shared" si="9"/>
        <v>vch1203_5_b</v>
      </c>
      <c r="AQ140" s="19" t="str">
        <f t="shared" si="10"/>
        <v/>
      </c>
      <c r="AR140" s="177" t="str">
        <f t="shared" si="11"/>
        <v>vnt1203_5_b</v>
      </c>
      <c r="AS140" s="19" t="str">
        <f t="shared" si="12"/>
        <v/>
      </c>
      <c r="AT140" s="177"/>
      <c r="AU140" s="177"/>
      <c r="AV140" s="177"/>
      <c r="AW140" s="177"/>
      <c r="AX140" s="177"/>
      <c r="AY140" s="177"/>
      <c r="AZ140" s="177"/>
    </row>
    <row r="141" spans="1:52" ht="15" customHeight="1" x14ac:dyDescent="0.2">
      <c r="A141" s="246">
        <v>12</v>
      </c>
      <c r="B141" s="247" t="s">
        <v>2290</v>
      </c>
      <c r="C141" s="248"/>
      <c r="D141" s="248" t="s">
        <v>2263</v>
      </c>
      <c r="E141" s="249"/>
      <c r="F141" s="249"/>
      <c r="G141" s="252" t="str">
        <f t="shared" si="1"/>
        <v>P</v>
      </c>
      <c r="H141" s="251" t="s">
        <v>2571</v>
      </c>
      <c r="I141" s="76"/>
      <c r="J141" s="76"/>
      <c r="K141" s="221" t="s">
        <v>2263</v>
      </c>
      <c r="L141" s="200" t="s">
        <v>2295</v>
      </c>
      <c r="M141" s="17"/>
      <c r="N141" s="177"/>
      <c r="O141" s="177"/>
      <c r="P141" s="177" t="b">
        <v>1</v>
      </c>
      <c r="Q141" s="177" t="b">
        <v>0</v>
      </c>
      <c r="R141" s="177" t="b">
        <f t="shared" si="2"/>
        <v>1</v>
      </c>
      <c r="S141" s="177" t="b">
        <v>1</v>
      </c>
      <c r="T141" s="177" t="b">
        <f t="shared" si="3"/>
        <v>0</v>
      </c>
      <c r="U141" s="177" t="str">
        <f t="shared" si="4"/>
        <v>dd1203_5_c</v>
      </c>
      <c r="V141" s="177"/>
      <c r="W141" s="237"/>
      <c r="X141" s="258"/>
      <c r="Y141" s="177"/>
      <c r="Z141" s="177"/>
      <c r="AA141" s="177"/>
      <c r="AB141" s="177"/>
      <c r="AC141" s="177" t="b">
        <f t="shared" si="5"/>
        <v>1</v>
      </c>
      <c r="AD141" s="177" t="b">
        <f t="shared" si="6"/>
        <v>0</v>
      </c>
      <c r="AE141" s="177" t="b">
        <f t="shared" si="7"/>
        <v>1</v>
      </c>
      <c r="AF141" s="177" t="b">
        <f t="shared" si="8"/>
        <v>1</v>
      </c>
      <c r="AG141" s="177"/>
      <c r="AH141" s="177"/>
      <c r="AI141" s="177"/>
      <c r="AJ141" s="177"/>
      <c r="AK141" s="177"/>
      <c r="AL141" s="177"/>
      <c r="AM141" s="177"/>
      <c r="AN141" s="177"/>
      <c r="AO141" s="177"/>
      <c r="AP141" s="19" t="str">
        <f t="shared" si="9"/>
        <v>vch1203_5_c</v>
      </c>
      <c r="AQ141" s="19" t="str">
        <f t="shared" si="10"/>
        <v/>
      </c>
      <c r="AR141" s="177" t="str">
        <f t="shared" si="11"/>
        <v>vnt1203_5_c</v>
      </c>
      <c r="AS141" s="19" t="str">
        <f t="shared" si="12"/>
        <v/>
      </c>
      <c r="AT141" s="177"/>
      <c r="AU141" s="177"/>
      <c r="AV141" s="177"/>
      <c r="AW141" s="177"/>
      <c r="AX141" s="177"/>
      <c r="AY141" s="177"/>
      <c r="AZ141" s="177"/>
    </row>
    <row r="142" spans="1:52" ht="15" customHeight="1" x14ac:dyDescent="0.2">
      <c r="A142" s="246">
        <v>12</v>
      </c>
      <c r="B142" s="247" t="s">
        <v>2290</v>
      </c>
      <c r="C142" s="248"/>
      <c r="D142" s="248" t="s">
        <v>2265</v>
      </c>
      <c r="E142" s="249"/>
      <c r="F142" s="249"/>
      <c r="G142" s="252" t="str">
        <f t="shared" si="1"/>
        <v>P</v>
      </c>
      <c r="H142" s="251" t="s">
        <v>2571</v>
      </c>
      <c r="I142" s="76"/>
      <c r="J142" s="76"/>
      <c r="K142" s="221" t="s">
        <v>2265</v>
      </c>
      <c r="L142" s="200" t="s">
        <v>2296</v>
      </c>
      <c r="M142" s="17"/>
      <c r="N142" s="177"/>
      <c r="O142" s="177"/>
      <c r="P142" s="177" t="b">
        <v>1</v>
      </c>
      <c r="Q142" s="177" t="b">
        <v>0</v>
      </c>
      <c r="R142" s="177" t="b">
        <f t="shared" si="2"/>
        <v>1</v>
      </c>
      <c r="S142" s="177" t="b">
        <v>1</v>
      </c>
      <c r="T142" s="177" t="b">
        <f t="shared" si="3"/>
        <v>0</v>
      </c>
      <c r="U142" s="177" t="str">
        <f t="shared" si="4"/>
        <v>dd1203_5_d</v>
      </c>
      <c r="V142" s="177"/>
      <c r="W142" s="237"/>
      <c r="X142" s="258"/>
      <c r="Y142" s="177"/>
      <c r="Z142" s="177"/>
      <c r="AA142" s="177"/>
      <c r="AB142" s="177"/>
      <c r="AC142" s="177" t="b">
        <f t="shared" si="5"/>
        <v>1</v>
      </c>
      <c r="AD142" s="177" t="b">
        <f t="shared" si="6"/>
        <v>0</v>
      </c>
      <c r="AE142" s="177" t="b">
        <f t="shared" si="7"/>
        <v>1</v>
      </c>
      <c r="AF142" s="177" t="b">
        <f t="shared" si="8"/>
        <v>1</v>
      </c>
      <c r="AG142" s="177"/>
      <c r="AH142" s="177"/>
      <c r="AI142" s="177"/>
      <c r="AJ142" s="177"/>
      <c r="AK142" s="177"/>
      <c r="AL142" s="177"/>
      <c r="AM142" s="177"/>
      <c r="AN142" s="177"/>
      <c r="AO142" s="177"/>
      <c r="AP142" s="19" t="str">
        <f t="shared" si="9"/>
        <v>vch1203_5_d</v>
      </c>
      <c r="AQ142" s="19" t="str">
        <f t="shared" si="10"/>
        <v/>
      </c>
      <c r="AR142" s="177" t="str">
        <f t="shared" si="11"/>
        <v>vnt1203_5_d</v>
      </c>
      <c r="AS142" s="19" t="str">
        <f t="shared" si="12"/>
        <v/>
      </c>
      <c r="AT142" s="177"/>
      <c r="AU142" s="177"/>
      <c r="AV142" s="177"/>
      <c r="AW142" s="177"/>
      <c r="AX142" s="177"/>
      <c r="AY142" s="177"/>
      <c r="AZ142" s="177"/>
    </row>
    <row r="143" spans="1:52" ht="15" customHeight="1" x14ac:dyDescent="0.2">
      <c r="A143" s="246">
        <v>12</v>
      </c>
      <c r="B143" s="247" t="s">
        <v>2290</v>
      </c>
      <c r="C143" s="248"/>
      <c r="D143" s="248" t="s">
        <v>2297</v>
      </c>
      <c r="E143" s="249"/>
      <c r="F143" s="249"/>
      <c r="G143" s="252" t="str">
        <f t="shared" si="1"/>
        <v>P</v>
      </c>
      <c r="H143" s="251" t="s">
        <v>2571</v>
      </c>
      <c r="I143" s="76"/>
      <c r="J143" s="76"/>
      <c r="K143" s="221" t="s">
        <v>2297</v>
      </c>
      <c r="L143" s="200" t="s">
        <v>2298</v>
      </c>
      <c r="M143" s="17"/>
      <c r="N143" s="177"/>
      <c r="O143" s="177"/>
      <c r="P143" s="177" t="b">
        <v>1</v>
      </c>
      <c r="Q143" s="177" t="b">
        <v>0</v>
      </c>
      <c r="R143" s="177" t="b">
        <f t="shared" si="2"/>
        <v>1</v>
      </c>
      <c r="S143" s="177" t="b">
        <v>1</v>
      </c>
      <c r="T143" s="177" t="b">
        <f t="shared" si="3"/>
        <v>0</v>
      </c>
      <c r="U143" s="177" t="str">
        <f t="shared" si="4"/>
        <v>dd1203_5_e</v>
      </c>
      <c r="V143" s="177"/>
      <c r="W143" s="237"/>
      <c r="X143" s="258"/>
      <c r="Y143" s="177"/>
      <c r="Z143" s="177"/>
      <c r="AA143" s="177"/>
      <c r="AB143" s="177"/>
      <c r="AC143" s="177" t="b">
        <f t="shared" si="5"/>
        <v>1</v>
      </c>
      <c r="AD143" s="177" t="b">
        <f t="shared" si="6"/>
        <v>0</v>
      </c>
      <c r="AE143" s="177" t="b">
        <f t="shared" si="7"/>
        <v>1</v>
      </c>
      <c r="AF143" s="177" t="b">
        <f t="shared" si="8"/>
        <v>1</v>
      </c>
      <c r="AG143" s="177"/>
      <c r="AH143" s="177"/>
      <c r="AI143" s="177"/>
      <c r="AJ143" s="177"/>
      <c r="AK143" s="177"/>
      <c r="AL143" s="177"/>
      <c r="AM143" s="177"/>
      <c r="AN143" s="177"/>
      <c r="AO143" s="177"/>
      <c r="AP143" s="19" t="str">
        <f t="shared" si="9"/>
        <v>vch1203_5_e</v>
      </c>
      <c r="AQ143" s="19" t="str">
        <f t="shared" si="10"/>
        <v/>
      </c>
      <c r="AR143" s="177" t="str">
        <f t="shared" si="11"/>
        <v>vnt1203_5_e</v>
      </c>
      <c r="AS143" s="19" t="str">
        <f t="shared" si="12"/>
        <v/>
      </c>
      <c r="AT143" s="177"/>
      <c r="AU143" s="177"/>
      <c r="AV143" s="177"/>
      <c r="AW143" s="177"/>
      <c r="AX143" s="177"/>
      <c r="AY143" s="177"/>
      <c r="AZ143" s="177"/>
    </row>
    <row r="144" spans="1:52" ht="15" customHeight="1" x14ac:dyDescent="0.2">
      <c r="A144" s="246">
        <v>12</v>
      </c>
      <c r="B144" s="247" t="s">
        <v>2290</v>
      </c>
      <c r="C144" s="248"/>
      <c r="D144" s="248" t="s">
        <v>2299</v>
      </c>
      <c r="E144" s="249"/>
      <c r="F144" s="249"/>
      <c r="G144" s="252" t="str">
        <f t="shared" si="1"/>
        <v>P</v>
      </c>
      <c r="H144" s="251" t="s">
        <v>2571</v>
      </c>
      <c r="I144" s="76"/>
      <c r="J144" s="76"/>
      <c r="K144" s="221" t="s">
        <v>2299</v>
      </c>
      <c r="L144" s="200" t="s">
        <v>2300</v>
      </c>
      <c r="M144" s="17"/>
      <c r="N144" s="177"/>
      <c r="O144" s="177"/>
      <c r="P144" s="177" t="b">
        <v>1</v>
      </c>
      <c r="Q144" s="177" t="b">
        <v>0</v>
      </c>
      <c r="R144" s="177" t="b">
        <f t="shared" si="2"/>
        <v>1</v>
      </c>
      <c r="S144" s="177" t="b">
        <v>1</v>
      </c>
      <c r="T144" s="177" t="b">
        <f t="shared" si="3"/>
        <v>0</v>
      </c>
      <c r="U144" s="177" t="str">
        <f t="shared" si="4"/>
        <v>dd1203_5_f</v>
      </c>
      <c r="V144" s="177"/>
      <c r="W144" s="237"/>
      <c r="X144" s="258"/>
      <c r="Y144" s="177"/>
      <c r="Z144" s="177"/>
      <c r="AA144" s="177"/>
      <c r="AB144" s="177"/>
      <c r="AC144" s="177" t="b">
        <f t="shared" si="5"/>
        <v>1</v>
      </c>
      <c r="AD144" s="177" t="b">
        <f t="shared" si="6"/>
        <v>0</v>
      </c>
      <c r="AE144" s="177" t="b">
        <f t="shared" si="7"/>
        <v>1</v>
      </c>
      <c r="AF144" s="177" t="b">
        <f t="shared" si="8"/>
        <v>1</v>
      </c>
      <c r="AG144" s="177"/>
      <c r="AH144" s="177"/>
      <c r="AI144" s="177"/>
      <c r="AJ144" s="177"/>
      <c r="AK144" s="177"/>
      <c r="AL144" s="177"/>
      <c r="AM144" s="177"/>
      <c r="AN144" s="177"/>
      <c r="AO144" s="177"/>
      <c r="AP144" s="19" t="str">
        <f t="shared" si="9"/>
        <v>vch1203_5_f</v>
      </c>
      <c r="AQ144" s="19" t="str">
        <f t="shared" si="10"/>
        <v/>
      </c>
      <c r="AR144" s="177" t="str">
        <f t="shared" si="11"/>
        <v>vnt1203_5_f</v>
      </c>
      <c r="AS144" s="19" t="str">
        <f t="shared" si="12"/>
        <v/>
      </c>
      <c r="AT144" s="177"/>
      <c r="AU144" s="177"/>
      <c r="AV144" s="177"/>
      <c r="AW144" s="177"/>
      <c r="AX144" s="177"/>
      <c r="AY144" s="177"/>
      <c r="AZ144" s="177"/>
    </row>
    <row r="145" spans="1:56" ht="15" customHeight="1" x14ac:dyDescent="0.2">
      <c r="A145" s="246">
        <v>12</v>
      </c>
      <c r="B145" s="247" t="s">
        <v>2290</v>
      </c>
      <c r="C145" s="248"/>
      <c r="D145" s="248" t="s">
        <v>2301</v>
      </c>
      <c r="E145" s="249"/>
      <c r="F145" s="249"/>
      <c r="G145" s="252" t="str">
        <f t="shared" si="1"/>
        <v>P</v>
      </c>
      <c r="H145" s="251" t="s">
        <v>2571</v>
      </c>
      <c r="I145" s="76"/>
      <c r="J145" s="76"/>
      <c r="K145" s="221" t="s">
        <v>2301</v>
      </c>
      <c r="L145" s="200" t="s">
        <v>2302</v>
      </c>
      <c r="M145" s="17"/>
      <c r="N145" s="177"/>
      <c r="O145" s="177"/>
      <c r="P145" s="177" t="b">
        <v>1</v>
      </c>
      <c r="Q145" s="177" t="b">
        <v>0</v>
      </c>
      <c r="R145" s="177" t="b">
        <f t="shared" si="2"/>
        <v>1</v>
      </c>
      <c r="S145" s="177" t="b">
        <v>1</v>
      </c>
      <c r="T145" s="177" t="b">
        <f t="shared" si="3"/>
        <v>0</v>
      </c>
      <c r="U145" s="177" t="str">
        <f t="shared" si="4"/>
        <v>dd1203_5_g</v>
      </c>
      <c r="V145" s="177"/>
      <c r="W145" s="237"/>
      <c r="X145" s="258"/>
      <c r="Y145" s="177"/>
      <c r="Z145" s="177"/>
      <c r="AA145" s="177"/>
      <c r="AB145" s="177"/>
      <c r="AC145" s="177" t="b">
        <f t="shared" si="5"/>
        <v>1</v>
      </c>
      <c r="AD145" s="177" t="b">
        <f t="shared" si="6"/>
        <v>0</v>
      </c>
      <c r="AE145" s="177" t="b">
        <f t="shared" si="7"/>
        <v>1</v>
      </c>
      <c r="AF145" s="177" t="b">
        <f t="shared" si="8"/>
        <v>1</v>
      </c>
      <c r="AG145" s="177"/>
      <c r="AH145" s="177"/>
      <c r="AI145" s="177"/>
      <c r="AJ145" s="177"/>
      <c r="AK145" s="177"/>
      <c r="AL145" s="177"/>
      <c r="AM145" s="177"/>
      <c r="AN145" s="177"/>
      <c r="AO145" s="177"/>
      <c r="AP145" s="19" t="str">
        <f t="shared" si="9"/>
        <v>vch1203_5_g</v>
      </c>
      <c r="AQ145" s="19" t="str">
        <f t="shared" si="10"/>
        <v/>
      </c>
      <c r="AR145" s="177" t="str">
        <f t="shared" si="11"/>
        <v>vnt1203_5_g</v>
      </c>
      <c r="AS145" s="19" t="str">
        <f t="shared" si="12"/>
        <v/>
      </c>
      <c r="AT145" s="177"/>
      <c r="AU145" s="177"/>
      <c r="AV145" s="177"/>
      <c r="AW145" s="177"/>
      <c r="AX145" s="177"/>
      <c r="AY145" s="177"/>
      <c r="AZ145" s="177"/>
      <c r="BA145" s="177"/>
      <c r="BB145" s="177"/>
      <c r="BC145" s="177"/>
      <c r="BD145" s="177"/>
    </row>
    <row r="146" spans="1:56" ht="15" customHeight="1" x14ac:dyDescent="0.2">
      <c r="A146" s="246">
        <v>12</v>
      </c>
      <c r="B146" s="247" t="s">
        <v>2290</v>
      </c>
      <c r="C146" s="248"/>
      <c r="D146" s="248" t="s">
        <v>2303</v>
      </c>
      <c r="E146" s="249"/>
      <c r="F146" s="249"/>
      <c r="G146" s="252" t="str">
        <f t="shared" si="1"/>
        <v>P</v>
      </c>
      <c r="H146" s="251" t="s">
        <v>2571</v>
      </c>
      <c r="I146" s="76"/>
      <c r="J146" s="76"/>
      <c r="K146" s="221" t="s">
        <v>2303</v>
      </c>
      <c r="L146" s="200" t="s">
        <v>2304</v>
      </c>
      <c r="M146" s="17"/>
      <c r="N146" s="177"/>
      <c r="O146" s="177"/>
      <c r="P146" s="177" t="b">
        <v>1</v>
      </c>
      <c r="Q146" s="177" t="b">
        <v>0</v>
      </c>
      <c r="R146" s="177" t="b">
        <f t="shared" si="2"/>
        <v>1</v>
      </c>
      <c r="S146" s="177" t="b">
        <v>1</v>
      </c>
      <c r="T146" s="177" t="b">
        <f t="shared" si="3"/>
        <v>0</v>
      </c>
      <c r="U146" s="177" t="str">
        <f t="shared" si="4"/>
        <v>dd1203_5_h</v>
      </c>
      <c r="V146" s="177"/>
      <c r="W146" s="237"/>
      <c r="X146" s="258"/>
      <c r="Y146" s="177"/>
      <c r="Z146" s="177"/>
      <c r="AA146" s="177"/>
      <c r="AB146" s="177"/>
      <c r="AC146" s="177" t="b">
        <f t="shared" si="5"/>
        <v>1</v>
      </c>
      <c r="AD146" s="177" t="b">
        <f t="shared" si="6"/>
        <v>0</v>
      </c>
      <c r="AE146" s="177" t="b">
        <f t="shared" si="7"/>
        <v>1</v>
      </c>
      <c r="AF146" s="177" t="b">
        <f t="shared" si="8"/>
        <v>1</v>
      </c>
      <c r="AG146" s="177"/>
      <c r="AH146" s="177"/>
      <c r="AI146" s="177"/>
      <c r="AJ146" s="177"/>
      <c r="AK146" s="177"/>
      <c r="AL146" s="177"/>
      <c r="AM146" s="177"/>
      <c r="AN146" s="177"/>
      <c r="AO146" s="177"/>
      <c r="AP146" s="19" t="str">
        <f t="shared" si="9"/>
        <v>vch1203_5_h</v>
      </c>
      <c r="AQ146" s="19" t="str">
        <f t="shared" si="10"/>
        <v/>
      </c>
      <c r="AR146" s="177" t="str">
        <f t="shared" si="11"/>
        <v>vnt1203_5_h</v>
      </c>
      <c r="AS146" s="19" t="str">
        <f t="shared" si="12"/>
        <v/>
      </c>
      <c r="AT146" s="177"/>
      <c r="AU146" s="177"/>
      <c r="AV146" s="177"/>
      <c r="AW146" s="177"/>
      <c r="AX146" s="177"/>
      <c r="AY146" s="177"/>
      <c r="AZ146" s="177"/>
      <c r="BA146" s="177"/>
      <c r="BB146" s="177"/>
      <c r="BC146" s="177"/>
      <c r="BD146" s="177"/>
    </row>
    <row r="147" spans="1:56" ht="15" customHeight="1" x14ac:dyDescent="0.2">
      <c r="A147" s="246">
        <v>12</v>
      </c>
      <c r="B147" s="247" t="s">
        <v>2290</v>
      </c>
      <c r="C147" s="248"/>
      <c r="D147" s="248" t="s">
        <v>2305</v>
      </c>
      <c r="E147" s="249"/>
      <c r="F147" s="249"/>
      <c r="G147" s="252" t="str">
        <f t="shared" si="1"/>
        <v>P</v>
      </c>
      <c r="H147" s="251" t="s">
        <v>2571</v>
      </c>
      <c r="I147" s="76"/>
      <c r="J147" s="76"/>
      <c r="K147" s="221" t="s">
        <v>2305</v>
      </c>
      <c r="L147" s="200" t="s">
        <v>2306</v>
      </c>
      <c r="M147" s="17"/>
      <c r="N147" s="177"/>
      <c r="O147" s="177"/>
      <c r="P147" s="177" t="b">
        <v>1</v>
      </c>
      <c r="Q147" s="177" t="b">
        <v>0</v>
      </c>
      <c r="R147" s="177" t="b">
        <f t="shared" si="2"/>
        <v>1</v>
      </c>
      <c r="S147" s="177" t="b">
        <v>1</v>
      </c>
      <c r="T147" s="177" t="b">
        <f t="shared" si="3"/>
        <v>0</v>
      </c>
      <c r="U147" s="177" t="str">
        <f t="shared" si="4"/>
        <v>dd1203_5_i</v>
      </c>
      <c r="V147" s="177"/>
      <c r="W147" s="237"/>
      <c r="X147" s="258"/>
      <c r="Y147" s="177"/>
      <c r="Z147" s="177"/>
      <c r="AA147" s="177"/>
      <c r="AB147" s="177"/>
      <c r="AC147" s="177" t="b">
        <f t="shared" si="5"/>
        <v>1</v>
      </c>
      <c r="AD147" s="177" t="b">
        <f t="shared" si="6"/>
        <v>0</v>
      </c>
      <c r="AE147" s="177" t="b">
        <f t="shared" si="7"/>
        <v>1</v>
      </c>
      <c r="AF147" s="177" t="b">
        <f t="shared" si="8"/>
        <v>1</v>
      </c>
      <c r="AG147" s="177"/>
      <c r="AH147" s="177"/>
      <c r="AI147" s="177"/>
      <c r="AJ147" s="177"/>
      <c r="AK147" s="177"/>
      <c r="AL147" s="177"/>
      <c r="AM147" s="177"/>
      <c r="AN147" s="177"/>
      <c r="AO147" s="177"/>
      <c r="AP147" s="19" t="str">
        <f t="shared" si="9"/>
        <v>vch1203_5_i</v>
      </c>
      <c r="AQ147" s="19" t="str">
        <f t="shared" si="10"/>
        <v/>
      </c>
      <c r="AR147" s="177" t="str">
        <f t="shared" si="11"/>
        <v>vnt1203_5_i</v>
      </c>
      <c r="AS147" s="19" t="str">
        <f t="shared" si="12"/>
        <v/>
      </c>
      <c r="AT147" s="177"/>
      <c r="AU147" s="177"/>
      <c r="AV147" s="177"/>
      <c r="AW147" s="177"/>
      <c r="AX147" s="177"/>
      <c r="AY147" s="177"/>
      <c r="AZ147" s="177"/>
      <c r="BA147" s="177"/>
      <c r="BB147" s="177"/>
      <c r="BC147" s="177"/>
      <c r="BD147" s="177"/>
    </row>
    <row r="148" spans="1:56" ht="15" customHeight="1" x14ac:dyDescent="0.2">
      <c r="A148" s="246">
        <v>12</v>
      </c>
      <c r="B148" s="247" t="s">
        <v>2290</v>
      </c>
      <c r="C148" s="248"/>
      <c r="D148" s="248" t="s">
        <v>2307</v>
      </c>
      <c r="E148" s="249"/>
      <c r="F148" s="249"/>
      <c r="G148" s="252" t="str">
        <f t="shared" si="1"/>
        <v>P</v>
      </c>
      <c r="H148" s="251" t="s">
        <v>2571</v>
      </c>
      <c r="I148" s="76"/>
      <c r="J148" s="76"/>
      <c r="K148" s="221" t="s">
        <v>2307</v>
      </c>
      <c r="L148" s="200" t="s">
        <v>2308</v>
      </c>
      <c r="M148" s="17"/>
      <c r="N148" s="177"/>
      <c r="O148" s="177"/>
      <c r="P148" s="177" t="b">
        <v>1</v>
      </c>
      <c r="Q148" s="177" t="b">
        <v>0</v>
      </c>
      <c r="R148" s="177" t="b">
        <f t="shared" si="2"/>
        <v>1</v>
      </c>
      <c r="S148" s="177" t="b">
        <v>1</v>
      </c>
      <c r="T148" s="177" t="b">
        <f t="shared" si="3"/>
        <v>0</v>
      </c>
      <c r="U148" s="177" t="str">
        <f t="shared" si="4"/>
        <v>dd1203_5_j</v>
      </c>
      <c r="V148" s="177"/>
      <c r="W148" s="237"/>
      <c r="X148" s="258"/>
      <c r="Y148" s="177"/>
      <c r="Z148" s="177"/>
      <c r="AA148" s="177"/>
      <c r="AB148" s="177"/>
      <c r="AC148" s="177" t="b">
        <f t="shared" si="5"/>
        <v>1</v>
      </c>
      <c r="AD148" s="177" t="b">
        <f t="shared" si="6"/>
        <v>0</v>
      </c>
      <c r="AE148" s="177" t="b">
        <f t="shared" si="7"/>
        <v>1</v>
      </c>
      <c r="AF148" s="177" t="b">
        <f t="shared" si="8"/>
        <v>1</v>
      </c>
      <c r="AG148" s="177"/>
      <c r="AH148" s="177"/>
      <c r="AI148" s="177"/>
      <c r="AJ148" s="177"/>
      <c r="AK148" s="177"/>
      <c r="AL148" s="177"/>
      <c r="AM148" s="177"/>
      <c r="AN148" s="177"/>
      <c r="AO148" s="177"/>
      <c r="AP148" s="19" t="str">
        <f t="shared" si="9"/>
        <v>vch1203_5_j</v>
      </c>
      <c r="AQ148" s="19" t="str">
        <f t="shared" si="10"/>
        <v/>
      </c>
      <c r="AR148" s="177" t="str">
        <f t="shared" si="11"/>
        <v>vnt1203_5_j</v>
      </c>
      <c r="AS148" s="19" t="str">
        <f t="shared" si="12"/>
        <v/>
      </c>
      <c r="AT148" s="177"/>
      <c r="AU148" s="177"/>
      <c r="AV148" s="177"/>
      <c r="AW148" s="177"/>
      <c r="AX148" s="177"/>
      <c r="AY148" s="177"/>
      <c r="AZ148" s="177"/>
      <c r="BA148" s="177"/>
      <c r="BB148" s="177"/>
      <c r="BC148" s="177"/>
      <c r="BD148" s="177"/>
    </row>
    <row r="149" spans="1:56" ht="15" customHeight="1" x14ac:dyDescent="0.2">
      <c r="A149" s="246">
        <v>12</v>
      </c>
      <c r="B149" s="247" t="s">
        <v>2290</v>
      </c>
      <c r="C149" s="248"/>
      <c r="D149" s="248" t="s">
        <v>2309</v>
      </c>
      <c r="E149" s="249"/>
      <c r="F149" s="249"/>
      <c r="G149" s="252" t="str">
        <f t="shared" si="1"/>
        <v>P</v>
      </c>
      <c r="H149" s="251" t="s">
        <v>2571</v>
      </c>
      <c r="I149" s="76"/>
      <c r="J149" s="76"/>
      <c r="K149" s="221" t="s">
        <v>2309</v>
      </c>
      <c r="L149" s="200" t="s">
        <v>2310</v>
      </c>
      <c r="M149" s="17"/>
      <c r="N149" s="177"/>
      <c r="O149" s="177"/>
      <c r="P149" s="177" t="b">
        <v>1</v>
      </c>
      <c r="Q149" s="177" t="b">
        <v>0</v>
      </c>
      <c r="R149" s="177" t="b">
        <f t="shared" si="2"/>
        <v>1</v>
      </c>
      <c r="S149" s="177" t="b">
        <v>1</v>
      </c>
      <c r="T149" s="177" t="b">
        <f t="shared" si="3"/>
        <v>0</v>
      </c>
      <c r="U149" s="177" t="str">
        <f t="shared" si="4"/>
        <v>dd1203_5_k</v>
      </c>
      <c r="V149" s="177"/>
      <c r="W149" s="237"/>
      <c r="X149" s="258"/>
      <c r="Y149" s="177"/>
      <c r="Z149" s="177"/>
      <c r="AA149" s="177"/>
      <c r="AB149" s="177"/>
      <c r="AC149" s="177" t="b">
        <f t="shared" si="5"/>
        <v>1</v>
      </c>
      <c r="AD149" s="177" t="b">
        <f t="shared" si="6"/>
        <v>0</v>
      </c>
      <c r="AE149" s="177" t="b">
        <f t="shared" si="7"/>
        <v>1</v>
      </c>
      <c r="AF149" s="177" t="b">
        <f t="shared" si="8"/>
        <v>1</v>
      </c>
      <c r="AG149" s="177"/>
      <c r="AH149" s="177"/>
      <c r="AI149" s="177"/>
      <c r="AJ149" s="177"/>
      <c r="AK149" s="177"/>
      <c r="AL149" s="177"/>
      <c r="AM149" s="177"/>
      <c r="AN149" s="177"/>
      <c r="AO149" s="177"/>
      <c r="AP149" s="19" t="str">
        <f t="shared" si="9"/>
        <v>vch1203_5_k</v>
      </c>
      <c r="AQ149" s="19" t="str">
        <f t="shared" si="10"/>
        <v/>
      </c>
      <c r="AR149" s="177" t="str">
        <f t="shared" si="11"/>
        <v>vnt1203_5_k</v>
      </c>
      <c r="AS149" s="19" t="str">
        <f t="shared" si="12"/>
        <v/>
      </c>
      <c r="AT149" s="177"/>
      <c r="AU149" s="177"/>
      <c r="AV149" s="177"/>
      <c r="AW149" s="177"/>
      <c r="AX149" s="177"/>
      <c r="AY149" s="177"/>
      <c r="AZ149" s="177"/>
      <c r="BA149" s="177"/>
      <c r="BB149" s="177"/>
      <c r="BC149" s="177"/>
      <c r="BD149" s="177"/>
    </row>
    <row r="150" spans="1:56" ht="15" customHeight="1" thickBot="1" x14ac:dyDescent="0.25">
      <c r="A150" s="246">
        <v>12</v>
      </c>
      <c r="B150" s="247" t="s">
        <v>2290</v>
      </c>
      <c r="C150" s="248"/>
      <c r="D150" s="248" t="s">
        <v>2311</v>
      </c>
      <c r="E150" s="249"/>
      <c r="F150" s="249"/>
      <c r="G150" s="252" t="str">
        <f t="shared" si="1"/>
        <v>P</v>
      </c>
      <c r="H150" s="251" t="s">
        <v>2571</v>
      </c>
      <c r="I150" s="78"/>
      <c r="J150" s="78"/>
      <c r="K150" s="78" t="s">
        <v>2311</v>
      </c>
      <c r="L150" s="277" t="s">
        <v>2312</v>
      </c>
      <c r="M150" s="205"/>
      <c r="N150" s="205"/>
      <c r="O150" s="205"/>
      <c r="P150" s="205" t="b">
        <v>1</v>
      </c>
      <c r="Q150" s="205" t="b">
        <v>0</v>
      </c>
      <c r="R150" s="205" t="b">
        <f t="shared" si="2"/>
        <v>1</v>
      </c>
      <c r="S150" s="205" t="b">
        <v>1</v>
      </c>
      <c r="T150" s="205" t="b">
        <f t="shared" si="3"/>
        <v>0</v>
      </c>
      <c r="U150" s="205" t="str">
        <f t="shared" si="4"/>
        <v>dd1203_5_l</v>
      </c>
      <c r="V150" s="205"/>
      <c r="W150" s="218"/>
      <c r="X150" s="219"/>
      <c r="Y150" s="177"/>
      <c r="Z150" s="177"/>
      <c r="AA150" s="177"/>
      <c r="AB150" s="177"/>
      <c r="AC150" s="177" t="b">
        <f t="shared" si="5"/>
        <v>1</v>
      </c>
      <c r="AD150" s="177" t="b">
        <f t="shared" si="6"/>
        <v>0</v>
      </c>
      <c r="AE150" s="177" t="b">
        <f t="shared" si="7"/>
        <v>1</v>
      </c>
      <c r="AF150" s="177" t="b">
        <f t="shared" si="8"/>
        <v>1</v>
      </c>
      <c r="AG150" s="177"/>
      <c r="AH150" s="177"/>
      <c r="AI150" s="177"/>
      <c r="AJ150" s="177"/>
      <c r="AK150" s="177"/>
      <c r="AL150" s="177"/>
      <c r="AM150" s="177"/>
      <c r="AN150" s="177"/>
      <c r="AO150" s="177"/>
      <c r="AP150" s="19" t="str">
        <f t="shared" si="9"/>
        <v>vch1203_5_l</v>
      </c>
      <c r="AQ150" s="19" t="str">
        <f t="shared" si="10"/>
        <v/>
      </c>
      <c r="AR150" s="177" t="str">
        <f t="shared" si="11"/>
        <v>vnt1203_5_l</v>
      </c>
      <c r="AS150" s="19" t="str">
        <f t="shared" si="12"/>
        <v/>
      </c>
      <c r="AT150" s="177"/>
      <c r="AU150" s="177"/>
      <c r="AV150" s="177"/>
      <c r="AW150" s="177"/>
      <c r="AX150" s="177"/>
      <c r="AY150" s="177"/>
      <c r="AZ150" s="177"/>
      <c r="BA150" s="177"/>
      <c r="BB150" s="177"/>
      <c r="BC150" s="177"/>
      <c r="BD150" s="177"/>
    </row>
    <row r="151" spans="1:56" ht="15" customHeight="1" thickTop="1" x14ac:dyDescent="0.2">
      <c r="A151" s="246">
        <v>12</v>
      </c>
      <c r="B151" s="247" t="s">
        <v>2313</v>
      </c>
      <c r="C151" s="248"/>
      <c r="D151" s="248"/>
      <c r="E151" s="249"/>
      <c r="F151" s="249"/>
      <c r="G151" s="252" t="str">
        <f t="shared" si="1"/>
        <v>P</v>
      </c>
      <c r="H151" s="251" t="s">
        <v>2571</v>
      </c>
      <c r="I151" s="76" t="s">
        <v>2313</v>
      </c>
      <c r="J151" s="76"/>
      <c r="K151" s="76"/>
      <c r="L151" s="327" t="s">
        <v>2314</v>
      </c>
      <c r="M151" s="17"/>
      <c r="N151" s="177"/>
      <c r="O151" s="177"/>
      <c r="P151" s="177"/>
      <c r="Q151" s="177"/>
      <c r="R151" s="177"/>
      <c r="S151" s="177"/>
      <c r="T151" s="177"/>
      <c r="U151" s="177"/>
      <c r="V151" s="177"/>
      <c r="W151" s="263" t="s">
        <v>2582</v>
      </c>
      <c r="X151" s="177"/>
      <c r="Y151" s="177"/>
      <c r="Z151" s="177"/>
      <c r="AA151" s="177"/>
      <c r="AB151" s="177"/>
      <c r="AC151" s="177"/>
      <c r="AD151" s="177"/>
      <c r="AE151" s="177"/>
      <c r="AF151" s="177"/>
      <c r="AG151" s="177"/>
      <c r="AH151" s="177"/>
      <c r="AI151" s="177"/>
      <c r="AJ151" s="177"/>
      <c r="AK151" s="177"/>
      <c r="AL151" s="177"/>
      <c r="AM151" s="177"/>
      <c r="AN151" s="177"/>
      <c r="AO151" s="177"/>
      <c r="AP151" s="177"/>
      <c r="AQ151" s="177"/>
      <c r="AR151" s="177"/>
      <c r="AS151" s="177"/>
      <c r="AT151" s="177"/>
      <c r="AU151" s="177"/>
      <c r="AV151" s="177"/>
      <c r="AW151" s="177"/>
      <c r="AX151" s="177"/>
      <c r="AY151" s="177"/>
      <c r="AZ151" s="177"/>
      <c r="BA151" s="177"/>
      <c r="BB151" s="177"/>
      <c r="BC151" s="177"/>
      <c r="BD151" s="177"/>
    </row>
    <row r="152" spans="1:56" ht="15" customHeight="1" x14ac:dyDescent="0.2">
      <c r="A152" s="246">
        <v>12</v>
      </c>
      <c r="B152" s="247" t="s">
        <v>2313</v>
      </c>
      <c r="C152" s="248"/>
      <c r="D152" s="248"/>
      <c r="E152" s="249"/>
      <c r="F152" s="249"/>
      <c r="G152" s="252" t="str">
        <f t="shared" si="1"/>
        <v>P</v>
      </c>
      <c r="H152" s="251" t="s">
        <v>2571</v>
      </c>
      <c r="I152" s="76"/>
      <c r="J152" s="76"/>
      <c r="K152" s="76"/>
      <c r="L152" s="327"/>
      <c r="M152" s="17"/>
      <c r="N152" s="177"/>
      <c r="O152" s="177"/>
      <c r="P152" s="177" t="b">
        <v>1</v>
      </c>
      <c r="Q152" s="177" t="b">
        <v>0</v>
      </c>
      <c r="R152" s="177" t="b">
        <v>0</v>
      </c>
      <c r="S152" s="177" t="b">
        <v>1</v>
      </c>
      <c r="T152" s="177" t="b">
        <v>0</v>
      </c>
      <c r="U152" s="177"/>
      <c r="V152" s="177"/>
      <c r="W152" s="10"/>
      <c r="X152" s="177"/>
      <c r="Y152" s="177"/>
      <c r="Z152" s="177"/>
      <c r="AA152" s="177"/>
      <c r="AB152" s="177"/>
      <c r="AC152" s="177" t="b">
        <f>OR(AD152:AE152)</f>
        <v>0</v>
      </c>
      <c r="AD152" s="177" t="b">
        <f>T152</f>
        <v>0</v>
      </c>
      <c r="AE152" s="177" t="b">
        <f>AND(R152,NOT(W152))</f>
        <v>0</v>
      </c>
      <c r="AF152" s="177" t="b">
        <f>AND(AE152,NOT(Q152))</f>
        <v>0</v>
      </c>
      <c r="AG152" s="177"/>
      <c r="AH152" s="177"/>
      <c r="AI152" s="177"/>
      <c r="AJ152" s="177"/>
      <c r="AK152" s="177"/>
      <c r="AL152" s="177"/>
      <c r="AM152" s="177"/>
      <c r="AN152" s="177"/>
      <c r="AO152" s="177"/>
      <c r="AP152" s="19" t="str">
        <f>SUBSTITUTE(SUBSTITUTE(SUBSTITUTE("vch"&amp;$B152&amp;$C152&amp;$D152&amp;$E152&amp;$F152,".","_"),"(","_"),")","")</f>
        <v>vch1203_6</v>
      </c>
      <c r="AQ152" s="19" t="str">
        <f>IF(ISBLANK(W152),"",W152)</f>
        <v/>
      </c>
      <c r="AR152" s="177"/>
      <c r="AS152" s="177"/>
      <c r="AT152" s="177"/>
      <c r="AU152" s="177"/>
      <c r="AV152" s="177"/>
      <c r="AW152" s="177"/>
      <c r="AX152" s="177"/>
      <c r="AY152" s="177"/>
      <c r="AZ152" s="177"/>
      <c r="BA152" s="177"/>
      <c r="BB152" s="177"/>
      <c r="BC152" s="177"/>
      <c r="BD152" s="177"/>
    </row>
    <row r="153" spans="1:56" ht="15" customHeight="1" x14ac:dyDescent="0.2">
      <c r="A153" s="246">
        <v>12</v>
      </c>
      <c r="B153" s="247" t="s">
        <v>2313</v>
      </c>
      <c r="C153" s="248" t="s">
        <v>2316</v>
      </c>
      <c r="D153" s="248"/>
      <c r="E153" s="249"/>
      <c r="F153" s="249"/>
      <c r="G153" s="252" t="str">
        <f t="shared" si="1"/>
        <v>P</v>
      </c>
      <c r="H153" s="251" t="s">
        <v>2571</v>
      </c>
      <c r="I153" s="76"/>
      <c r="J153" s="76"/>
      <c r="K153" s="76"/>
      <c r="L153" s="327"/>
      <c r="M153" s="17"/>
      <c r="N153" s="177"/>
      <c r="O153" s="177"/>
      <c r="P153" s="177"/>
      <c r="Q153" s="177"/>
      <c r="R153" s="177"/>
      <c r="S153" s="177"/>
      <c r="T153" s="177"/>
      <c r="U153" s="177"/>
      <c r="V153" s="177"/>
      <c r="W153" s="177"/>
      <c r="X153" s="177"/>
      <c r="Y153" s="177"/>
      <c r="Z153" s="177"/>
      <c r="AA153" s="177"/>
      <c r="AB153" s="177"/>
      <c r="AC153" s="177"/>
      <c r="AD153" s="177"/>
      <c r="AE153" s="177"/>
      <c r="AF153" s="177"/>
      <c r="AG153" s="177"/>
      <c r="AH153" s="177"/>
      <c r="AI153" s="177"/>
      <c r="AJ153" s="177"/>
      <c r="AK153" s="177"/>
      <c r="AL153" s="177"/>
      <c r="AM153" s="177"/>
      <c r="AN153" s="177"/>
      <c r="AO153" s="177"/>
      <c r="AP153" s="177"/>
      <c r="AQ153" s="177"/>
      <c r="AR153" s="177"/>
      <c r="AS153" s="177"/>
      <c r="AT153" s="177"/>
      <c r="AU153" s="177"/>
      <c r="AV153" s="177"/>
      <c r="AW153" s="177"/>
      <c r="AX153" s="177"/>
      <c r="AY153" s="177"/>
      <c r="AZ153" s="177"/>
      <c r="BA153" s="177"/>
      <c r="BB153" s="177"/>
      <c r="BC153" s="177"/>
      <c r="BD153" s="177"/>
    </row>
    <row r="154" spans="1:56" s="154" customFormat="1" x14ac:dyDescent="0.2">
      <c r="A154" s="246">
        <v>12</v>
      </c>
      <c r="B154" s="247" t="s">
        <v>2313</v>
      </c>
      <c r="C154" s="39"/>
      <c r="D154" s="39"/>
      <c r="E154" s="39"/>
      <c r="F154" s="39"/>
      <c r="G154" s="252" t="str">
        <f t="shared" si="1"/>
        <v>P</v>
      </c>
      <c r="H154" s="39" t="s">
        <v>2571</v>
      </c>
      <c r="I154" s="278"/>
      <c r="J154" s="278"/>
      <c r="K154" s="278"/>
      <c r="L154" s="186" t="s">
        <v>2315</v>
      </c>
      <c r="M154" s="17"/>
      <c r="N154" s="177"/>
      <c r="O154" s="177"/>
      <c r="P154" s="177"/>
      <c r="Q154" s="177"/>
      <c r="R154" s="177"/>
      <c r="S154" s="177"/>
      <c r="T154" s="177"/>
      <c r="U154" s="177"/>
      <c r="V154" s="177"/>
      <c r="W154" s="177" t="s">
        <v>2583</v>
      </c>
      <c r="X154" s="177"/>
      <c r="Y154" s="177"/>
      <c r="Z154" s="177"/>
      <c r="AA154" s="177"/>
      <c r="AB154" s="177"/>
      <c r="AC154" s="177"/>
      <c r="AD154" s="177"/>
      <c r="AE154" s="177"/>
      <c r="AF154" s="177"/>
      <c r="AG154" s="177"/>
      <c r="AH154" s="177"/>
      <c r="AI154" s="177"/>
      <c r="AJ154" s="177"/>
      <c r="AK154" s="177"/>
      <c r="AL154" s="177"/>
      <c r="AM154" s="177"/>
      <c r="AN154" s="177"/>
      <c r="AO154" s="177"/>
      <c r="AP154" s="177"/>
      <c r="AQ154" s="177"/>
      <c r="AR154" s="177"/>
      <c r="AS154" s="177"/>
      <c r="AT154" s="177"/>
      <c r="AU154" s="177"/>
      <c r="AV154" s="177"/>
      <c r="AW154" s="177"/>
      <c r="AX154" s="177"/>
      <c r="AY154" s="177"/>
      <c r="AZ154" s="177"/>
      <c r="BA154" s="177"/>
      <c r="BB154" s="177"/>
      <c r="BC154" s="177"/>
      <c r="BD154" s="177"/>
    </row>
    <row r="155" spans="1:56" ht="15" customHeight="1" x14ac:dyDescent="0.2">
      <c r="A155" s="246">
        <v>12</v>
      </c>
      <c r="B155" s="247" t="s">
        <v>2313</v>
      </c>
      <c r="C155" s="248" t="s">
        <v>2316</v>
      </c>
      <c r="D155" s="248"/>
      <c r="E155" s="249" t="s">
        <v>2584</v>
      </c>
      <c r="F155" s="249"/>
      <c r="G155" s="252" t="str">
        <f t="shared" si="1"/>
        <v>P</v>
      </c>
      <c r="H155" s="251" t="s">
        <v>2571</v>
      </c>
      <c r="I155" s="76"/>
      <c r="J155" s="76" t="s">
        <v>2316</v>
      </c>
      <c r="K155" s="76"/>
      <c r="L155" s="324" t="s">
        <v>2317</v>
      </c>
      <c r="M155" s="17"/>
      <c r="N155" s="177"/>
      <c r="O155" s="177"/>
      <c r="P155" s="177" t="b">
        <v>1</v>
      </c>
      <c r="Q155" s="177" t="b">
        <v>0</v>
      </c>
      <c r="R155" s="177" t="b">
        <f>AND(S155,NOT(W152))</f>
        <v>1</v>
      </c>
      <c r="S155" s="177" t="b">
        <f>LEN(W158)=0</f>
        <v>1</v>
      </c>
      <c r="T155" s="177" t="b">
        <f>AND(NOT(S155),LEN(W155)&gt;0)</f>
        <v>0</v>
      </c>
      <c r="U155" s="177"/>
      <c r="V155" s="177"/>
      <c r="W155" s="194"/>
      <c r="X155" s="342"/>
      <c r="Y155" s="177"/>
      <c r="Z155" s="177"/>
      <c r="AA155" s="177"/>
      <c r="AB155" s="177"/>
      <c r="AC155" s="177" t="b">
        <f>OR(AD155:AE155)</f>
        <v>1</v>
      </c>
      <c r="AD155" s="177" t="b">
        <f>T155</f>
        <v>0</v>
      </c>
      <c r="AE155" s="177" t="b">
        <f>AND(R155,LEN(W155)=0)</f>
        <v>1</v>
      </c>
      <c r="AF155" s="177" t="b">
        <f>AND(AE155,NOT(Q155))</f>
        <v>1</v>
      </c>
      <c r="AG155" s="177"/>
      <c r="AH155" s="177"/>
      <c r="AI155" s="177"/>
      <c r="AJ155" s="177"/>
      <c r="AK155" s="177"/>
      <c r="AL155" s="177"/>
      <c r="AM155" s="177"/>
      <c r="AN155" s="177"/>
      <c r="AO155" s="177"/>
      <c r="AP155" s="19" t="str">
        <f>SUBSTITUTE(SUBSTITUTE(SUBSTITUTE("vch"&amp;$B155&amp;$C155&amp;$D155&amp;$E155&amp;$F155,".","_"),"(","_"),")","")</f>
        <v>vch1203_6_A_1</v>
      </c>
      <c r="AQ155" s="19" t="str">
        <f>IF(ISBLANK(W155),"",W155)</f>
        <v/>
      </c>
      <c r="AR155" s="177" t="str">
        <f>SUBSTITUTE(SUBSTITUTE(SUBSTITUTE("vnt"&amp;$B155&amp;$C155&amp;$D155&amp;$E155&amp;$F155,".","_"),"(","_"),")","")</f>
        <v>vnt1203_6_A_1</v>
      </c>
      <c r="AS155" s="19" t="str">
        <f>IF(ISBLANK(X155),"",X155)</f>
        <v/>
      </c>
      <c r="AT155" s="177"/>
      <c r="AU155" s="177"/>
      <c r="AV155" s="177"/>
      <c r="AW155" s="177"/>
      <c r="AX155" s="177"/>
      <c r="AY155" s="177"/>
      <c r="AZ155" s="177"/>
      <c r="BA155" s="177"/>
      <c r="BB155" s="177"/>
      <c r="BC155" s="177"/>
      <c r="BD155" s="177"/>
    </row>
    <row r="156" spans="1:56" ht="15" customHeight="1" x14ac:dyDescent="0.2">
      <c r="A156" s="246">
        <v>12</v>
      </c>
      <c r="B156" s="247" t="s">
        <v>2313</v>
      </c>
      <c r="C156" s="248" t="s">
        <v>2316</v>
      </c>
      <c r="D156" s="248"/>
      <c r="E156" s="249"/>
      <c r="F156" s="249"/>
      <c r="G156" s="252" t="str">
        <f t="shared" si="1"/>
        <v>P</v>
      </c>
      <c r="H156" s="251" t="s">
        <v>2571</v>
      </c>
      <c r="I156" s="76"/>
      <c r="J156" s="76"/>
      <c r="K156" s="76"/>
      <c r="L156" s="324"/>
      <c r="M156" s="17"/>
      <c r="N156" s="177"/>
      <c r="O156" s="177"/>
      <c r="P156" s="177"/>
      <c r="Q156" s="177"/>
      <c r="R156" s="177"/>
      <c r="S156" s="177"/>
      <c r="T156" s="177"/>
      <c r="U156" s="177"/>
      <c r="V156" s="177"/>
      <c r="W156" s="270" t="s">
        <v>2579</v>
      </c>
      <c r="X156" s="344"/>
      <c r="Y156" s="177"/>
      <c r="Z156" s="177"/>
      <c r="AA156" s="177"/>
      <c r="AB156" s="177"/>
      <c r="AC156" s="177"/>
      <c r="AD156" s="177"/>
      <c r="AE156" s="177"/>
      <c r="AF156" s="177"/>
      <c r="AG156" s="177"/>
      <c r="AH156" s="177"/>
      <c r="AI156" s="177"/>
      <c r="AJ156" s="177"/>
      <c r="AK156" s="177"/>
      <c r="AL156" s="177"/>
      <c r="AM156" s="177"/>
      <c r="AN156" s="177"/>
      <c r="AO156" s="177"/>
      <c r="AP156" s="177"/>
      <c r="AQ156" s="177"/>
      <c r="AR156" s="177"/>
      <c r="AS156" s="177"/>
      <c r="AT156" s="177"/>
      <c r="AU156" s="177"/>
      <c r="AV156" s="177"/>
      <c r="AW156" s="177"/>
      <c r="AX156" s="177"/>
      <c r="AY156" s="177"/>
      <c r="AZ156" s="177"/>
      <c r="BA156" s="177"/>
      <c r="BB156" s="177"/>
      <c r="BC156" s="177"/>
      <c r="BD156" s="177"/>
    </row>
    <row r="157" spans="1:56" ht="15" customHeight="1" x14ac:dyDescent="0.2">
      <c r="A157" s="246">
        <v>12</v>
      </c>
      <c r="B157" s="247" t="s">
        <v>2313</v>
      </c>
      <c r="C157" s="248" t="s">
        <v>2316</v>
      </c>
      <c r="D157" s="248"/>
      <c r="E157" s="249"/>
      <c r="F157" s="249"/>
      <c r="G157" s="252" t="str">
        <f t="shared" si="1"/>
        <v>P</v>
      </c>
      <c r="H157" s="251" t="s">
        <v>2571</v>
      </c>
      <c r="I157" s="76"/>
      <c r="J157" s="76"/>
      <c r="K157" s="76"/>
      <c r="L157" s="324"/>
      <c r="M157" s="17"/>
      <c r="N157" s="177"/>
      <c r="O157" s="177"/>
      <c r="P157" s="177"/>
      <c r="Q157" s="177"/>
      <c r="R157" s="177"/>
      <c r="S157" s="177"/>
      <c r="T157" s="177"/>
      <c r="U157" s="177"/>
      <c r="V157" s="177"/>
      <c r="W157" s="177" t="s">
        <v>2585</v>
      </c>
      <c r="X157" s="344"/>
      <c r="Y157" s="177"/>
      <c r="Z157" s="177"/>
      <c r="AA157" s="177"/>
      <c r="AB157" s="177"/>
      <c r="AC157" s="177"/>
      <c r="AD157" s="177"/>
      <c r="AE157" s="177"/>
      <c r="AF157" s="177"/>
      <c r="AG157" s="177"/>
      <c r="AH157" s="177"/>
      <c r="AI157" s="177"/>
      <c r="AJ157" s="177"/>
      <c r="AK157" s="177"/>
      <c r="AL157" s="177"/>
      <c r="AM157" s="177"/>
      <c r="AN157" s="177"/>
      <c r="AO157" s="177"/>
      <c r="AP157" s="177"/>
      <c r="AQ157" s="177"/>
      <c r="AR157" s="177"/>
      <c r="AS157" s="177"/>
      <c r="AT157" s="177"/>
      <c r="AU157" s="177"/>
      <c r="AV157" s="177"/>
      <c r="AW157" s="177"/>
      <c r="AX157" s="177"/>
      <c r="AY157" s="177"/>
      <c r="AZ157" s="177"/>
      <c r="BA157" s="177"/>
      <c r="BB157" s="177"/>
      <c r="BC157" s="177"/>
      <c r="BD157" s="177"/>
    </row>
    <row r="158" spans="1:56" ht="15" customHeight="1" x14ac:dyDescent="0.2">
      <c r="A158" s="246">
        <v>12</v>
      </c>
      <c r="B158" s="247" t="s">
        <v>2313</v>
      </c>
      <c r="C158" s="248" t="s">
        <v>2316</v>
      </c>
      <c r="D158" s="248"/>
      <c r="E158" s="249" t="s">
        <v>2586</v>
      </c>
      <c r="F158" s="249"/>
      <c r="G158" s="252" t="str">
        <f t="shared" si="1"/>
        <v>P</v>
      </c>
      <c r="H158" s="251" t="s">
        <v>2571</v>
      </c>
      <c r="I158" s="76"/>
      <c r="J158" s="76"/>
      <c r="K158" s="76"/>
      <c r="L158" s="324"/>
      <c r="M158" s="17"/>
      <c r="N158" s="177"/>
      <c r="O158" s="177"/>
      <c r="P158" s="177" t="b">
        <v>1</v>
      </c>
      <c r="Q158" s="177" t="b">
        <v>0</v>
      </c>
      <c r="R158" s="177" t="b">
        <f>AND(S158,NOT(W152))</f>
        <v>1</v>
      </c>
      <c r="S158" s="177" t="b">
        <f>LEN(W155)=0</f>
        <v>1</v>
      </c>
      <c r="T158" s="177" t="b">
        <f>AND(NOT(S158),LEN(W158)&gt;0)</f>
        <v>0</v>
      </c>
      <c r="U158" s="177"/>
      <c r="V158" s="177"/>
      <c r="W158" s="194"/>
      <c r="X158" s="344"/>
      <c r="Y158" s="177"/>
      <c r="Z158" s="177"/>
      <c r="AA158" s="177"/>
      <c r="AB158" s="177"/>
      <c r="AC158" s="177" t="b">
        <f>OR(AD158:AE158)</f>
        <v>1</v>
      </c>
      <c r="AD158" s="177" t="b">
        <f>T158</f>
        <v>0</v>
      </c>
      <c r="AE158" s="177" t="b">
        <f>AND(R158,LEN(W158)=0)</f>
        <v>1</v>
      </c>
      <c r="AF158" s="177" t="b">
        <f>AND(AE158,NOT(Q158))</f>
        <v>1</v>
      </c>
      <c r="AG158" s="177"/>
      <c r="AH158" s="177"/>
      <c r="AI158" s="177"/>
      <c r="AJ158" s="177"/>
      <c r="AK158" s="177"/>
      <c r="AL158" s="177"/>
      <c r="AM158" s="177"/>
      <c r="AN158" s="177"/>
      <c r="AO158" s="177"/>
      <c r="AP158" s="19" t="str">
        <f>SUBSTITUTE(SUBSTITUTE(SUBSTITUTE("vch"&amp;$B158&amp;$C158&amp;$D158&amp;$E158&amp;$F158,".","_"),"(","_"),")","")</f>
        <v>vch1203_6_A_2</v>
      </c>
      <c r="AQ158" s="19" t="str">
        <f>IF(ISBLANK(W158),"",W158)</f>
        <v/>
      </c>
      <c r="AR158" s="177"/>
      <c r="AS158" s="19"/>
      <c r="AT158" s="177"/>
      <c r="AU158" s="177"/>
      <c r="AV158" s="177"/>
      <c r="AW158" s="177"/>
      <c r="AX158" s="177"/>
      <c r="AY158" s="177"/>
      <c r="AZ158" s="177"/>
      <c r="BA158" s="177"/>
      <c r="BB158" s="177"/>
      <c r="BC158" s="177"/>
      <c r="BD158" s="177"/>
    </row>
    <row r="159" spans="1:56" ht="15" customHeight="1" x14ac:dyDescent="0.2">
      <c r="A159" s="246">
        <v>12</v>
      </c>
      <c r="B159" s="247" t="s">
        <v>2313</v>
      </c>
      <c r="C159" s="248" t="s">
        <v>2316</v>
      </c>
      <c r="D159" s="248"/>
      <c r="E159" s="249"/>
      <c r="F159" s="249"/>
      <c r="G159" s="252" t="str">
        <f t="shared" si="1"/>
        <v>P</v>
      </c>
      <c r="H159" s="251" t="s">
        <v>2571</v>
      </c>
      <c r="I159" s="76"/>
      <c r="J159" s="76"/>
      <c r="K159" s="76"/>
      <c r="L159" s="324"/>
      <c r="M159" s="17"/>
      <c r="N159" s="177"/>
      <c r="O159" s="177"/>
      <c r="P159" s="177"/>
      <c r="Q159" s="177"/>
      <c r="R159" s="177"/>
      <c r="S159" s="177"/>
      <c r="T159" s="177"/>
      <c r="U159" s="177"/>
      <c r="V159" s="177"/>
      <c r="W159" s="177"/>
      <c r="X159" s="343"/>
      <c r="Y159" s="177"/>
      <c r="Z159" s="177"/>
      <c r="AA159" s="177"/>
      <c r="AB159" s="177"/>
      <c r="AC159" s="177"/>
      <c r="AD159" s="177"/>
      <c r="AE159" s="177"/>
      <c r="AF159" s="177"/>
      <c r="AG159" s="177"/>
      <c r="AH159" s="177"/>
      <c r="AI159" s="177"/>
      <c r="AJ159" s="177"/>
      <c r="AK159" s="177"/>
      <c r="AL159" s="177"/>
      <c r="AM159" s="177"/>
      <c r="AN159" s="177"/>
      <c r="AO159" s="177"/>
      <c r="AP159" s="177"/>
      <c r="AQ159" s="177"/>
      <c r="AR159" s="177"/>
      <c r="AS159" s="177"/>
      <c r="AT159" s="177"/>
      <c r="AU159" s="177"/>
      <c r="AV159" s="177"/>
      <c r="AW159" s="177"/>
      <c r="AX159" s="177"/>
      <c r="AY159" s="177"/>
      <c r="AZ159" s="177"/>
      <c r="BA159" s="177"/>
      <c r="BB159" s="177"/>
      <c r="BC159" s="177"/>
      <c r="BD159" s="177"/>
    </row>
    <row r="160" spans="1:56" ht="15" customHeight="1" x14ac:dyDescent="0.2">
      <c r="A160" s="246">
        <v>12</v>
      </c>
      <c r="B160" s="247" t="s">
        <v>2313</v>
      </c>
      <c r="C160" s="248" t="s">
        <v>2316</v>
      </c>
      <c r="D160" s="248" t="s">
        <v>2259</v>
      </c>
      <c r="E160" s="249"/>
      <c r="F160" s="249"/>
      <c r="G160" s="252" t="str">
        <f t="shared" si="1"/>
        <v>P</v>
      </c>
      <c r="H160" s="251" t="s">
        <v>2571</v>
      </c>
      <c r="I160" s="76"/>
      <c r="J160" s="76"/>
      <c r="K160" s="76" t="s">
        <v>2259</v>
      </c>
      <c r="L160" s="275" t="s">
        <v>2319</v>
      </c>
      <c r="M160" s="17"/>
      <c r="N160" s="177"/>
      <c r="O160" s="177"/>
      <c r="P160" s="177"/>
      <c r="Q160" s="177"/>
      <c r="R160" s="177"/>
      <c r="S160" s="177"/>
      <c r="T160" s="177"/>
      <c r="U160" s="177"/>
      <c r="V160" s="177"/>
      <c r="W160" s="177"/>
      <c r="X160" s="177"/>
      <c r="Y160" s="177"/>
      <c r="Z160" s="177"/>
      <c r="AA160" s="177"/>
      <c r="AB160" s="177"/>
      <c r="AC160" s="177"/>
      <c r="AD160" s="177"/>
      <c r="AE160" s="177"/>
      <c r="AF160" s="177"/>
      <c r="AG160" s="177"/>
      <c r="AH160" s="177"/>
      <c r="AI160" s="177"/>
      <c r="AJ160" s="177"/>
      <c r="AK160" s="177"/>
      <c r="AL160" s="177"/>
      <c r="AM160" s="177"/>
      <c r="AN160" s="177"/>
      <c r="AO160" s="177"/>
      <c r="AP160" s="177"/>
      <c r="AQ160" s="177"/>
      <c r="AR160" s="177"/>
      <c r="AS160" s="177"/>
      <c r="AT160" s="177"/>
      <c r="AU160" s="177"/>
      <c r="AV160" s="177"/>
      <c r="AW160" s="177"/>
      <c r="AX160" s="177"/>
      <c r="AY160" s="177"/>
      <c r="AZ160" s="177"/>
      <c r="BA160" s="177"/>
      <c r="BB160" s="177"/>
      <c r="BC160" s="177"/>
      <c r="BD160" s="177"/>
    </row>
    <row r="161" spans="1:56" ht="15" customHeight="1" x14ac:dyDescent="0.2">
      <c r="A161" s="246">
        <v>12</v>
      </c>
      <c r="B161" s="247" t="s">
        <v>2313</v>
      </c>
      <c r="C161" s="248" t="s">
        <v>2316</v>
      </c>
      <c r="D161" s="248" t="s">
        <v>2261</v>
      </c>
      <c r="E161" s="249"/>
      <c r="F161" s="249"/>
      <c r="G161" s="252" t="str">
        <f t="shared" si="1"/>
        <v>P</v>
      </c>
      <c r="H161" s="251" t="s">
        <v>2571</v>
      </c>
      <c r="I161" s="76"/>
      <c r="J161" s="76"/>
      <c r="K161" s="76" t="s">
        <v>2261</v>
      </c>
      <c r="L161" s="324" t="s">
        <v>2320</v>
      </c>
      <c r="M161" s="17"/>
      <c r="N161" s="177"/>
      <c r="O161" s="177"/>
      <c r="P161" s="177"/>
      <c r="Q161" s="177"/>
      <c r="R161" s="177"/>
      <c r="S161" s="177"/>
      <c r="T161" s="177"/>
      <c r="U161" s="177"/>
      <c r="V161" s="177"/>
      <c r="W161" s="177"/>
      <c r="X161" s="177"/>
      <c r="Y161" s="177"/>
      <c r="Z161" s="177"/>
      <c r="AA161" s="177"/>
      <c r="AB161" s="177"/>
      <c r="AC161" s="177"/>
      <c r="AD161" s="177"/>
      <c r="AE161" s="177"/>
      <c r="AF161" s="177"/>
      <c r="AG161" s="177"/>
      <c r="AH161" s="177"/>
      <c r="AI161" s="177"/>
      <c r="AJ161" s="177"/>
      <c r="AK161" s="177"/>
      <c r="AL161" s="177"/>
      <c r="AM161" s="177"/>
      <c r="AN161" s="177"/>
      <c r="AO161" s="177"/>
      <c r="AP161" s="177"/>
      <c r="AQ161" s="177"/>
      <c r="AR161" s="177"/>
      <c r="AS161" s="177"/>
      <c r="AT161" s="177"/>
      <c r="AU161" s="177"/>
      <c r="AV161" s="177"/>
      <c r="AW161" s="177"/>
      <c r="AX161" s="177"/>
      <c r="AY161" s="177"/>
      <c r="AZ161" s="177"/>
      <c r="BA161" s="177"/>
      <c r="BB161" s="177"/>
      <c r="BC161" s="177"/>
      <c r="BD161" s="177"/>
    </row>
    <row r="162" spans="1:56" ht="15" customHeight="1" x14ac:dyDescent="0.2">
      <c r="A162" s="246">
        <v>12</v>
      </c>
      <c r="B162" s="247" t="s">
        <v>2313</v>
      </c>
      <c r="C162" s="248" t="s">
        <v>2316</v>
      </c>
      <c r="D162" s="248" t="s">
        <v>2261</v>
      </c>
      <c r="E162" s="249"/>
      <c r="F162" s="249"/>
      <c r="G162" s="252" t="str">
        <f t="shared" si="1"/>
        <v>P</v>
      </c>
      <c r="H162" s="251" t="s">
        <v>2571</v>
      </c>
      <c r="I162" s="76"/>
      <c r="J162" s="76"/>
      <c r="K162" s="76"/>
      <c r="L162" s="324"/>
      <c r="M162" s="17"/>
      <c r="N162" s="177"/>
      <c r="O162" s="177"/>
      <c r="P162" s="177"/>
      <c r="Q162" s="177"/>
      <c r="R162" s="177"/>
      <c r="S162" s="177"/>
      <c r="T162" s="177"/>
      <c r="U162" s="177"/>
      <c r="V162" s="177"/>
      <c r="W162" s="177"/>
      <c r="X162" s="177"/>
      <c r="Y162" s="177"/>
      <c r="Z162" s="177"/>
      <c r="AA162" s="177"/>
      <c r="AB162" s="177"/>
      <c r="AC162" s="177"/>
      <c r="AD162" s="177"/>
      <c r="AE162" s="177"/>
      <c r="AF162" s="177"/>
      <c r="AG162" s="177"/>
      <c r="AH162" s="177"/>
      <c r="AI162" s="177"/>
      <c r="AJ162" s="177"/>
      <c r="AK162" s="177"/>
      <c r="AL162" s="177"/>
      <c r="AM162" s="177"/>
      <c r="AN162" s="177"/>
      <c r="AO162" s="177"/>
      <c r="AP162" s="177"/>
      <c r="AQ162" s="177"/>
      <c r="AR162" s="177"/>
      <c r="AS162" s="177"/>
      <c r="AT162" s="177"/>
      <c r="AU162" s="177"/>
      <c r="AV162" s="177"/>
      <c r="AW162" s="177"/>
      <c r="AX162" s="177"/>
      <c r="AY162" s="177"/>
      <c r="AZ162" s="177"/>
      <c r="BA162" s="177"/>
      <c r="BB162" s="177"/>
      <c r="BC162" s="177"/>
      <c r="BD162" s="177"/>
    </row>
    <row r="163" spans="1:56" ht="15" customHeight="1" x14ac:dyDescent="0.2">
      <c r="A163" s="246">
        <v>12</v>
      </c>
      <c r="B163" s="247" t="s">
        <v>2313</v>
      </c>
      <c r="C163" s="248" t="s">
        <v>2316</v>
      </c>
      <c r="D163" s="248" t="s">
        <v>2263</v>
      </c>
      <c r="E163" s="249"/>
      <c r="F163" s="249"/>
      <c r="G163" s="252" t="str">
        <f t="shared" si="1"/>
        <v>P</v>
      </c>
      <c r="H163" s="251" t="s">
        <v>2571</v>
      </c>
      <c r="I163" s="76"/>
      <c r="J163" s="76"/>
      <c r="K163" s="76" t="s">
        <v>2263</v>
      </c>
      <c r="L163" s="275" t="s">
        <v>2321</v>
      </c>
      <c r="M163" s="17"/>
      <c r="N163" s="177"/>
      <c r="O163" s="177"/>
      <c r="P163" s="177"/>
      <c r="Q163" s="177"/>
      <c r="R163" s="177"/>
      <c r="S163" s="177"/>
      <c r="T163" s="177"/>
      <c r="U163" s="177"/>
      <c r="V163" s="177"/>
      <c r="W163" s="177"/>
      <c r="X163" s="177"/>
      <c r="Y163" s="177"/>
      <c r="Z163" s="177"/>
      <c r="AA163" s="177"/>
      <c r="AB163" s="177"/>
      <c r="AC163" s="177"/>
      <c r="AD163" s="177"/>
      <c r="AE163" s="177"/>
      <c r="AF163" s="177"/>
      <c r="AG163" s="177"/>
      <c r="AH163" s="177"/>
      <c r="AI163" s="177"/>
      <c r="AJ163" s="177"/>
      <c r="AK163" s="177"/>
      <c r="AL163" s="177"/>
      <c r="AM163" s="177"/>
      <c r="AN163" s="177"/>
      <c r="AO163" s="177"/>
      <c r="AP163" s="177"/>
      <c r="AQ163" s="177"/>
      <c r="AR163" s="177"/>
      <c r="AS163" s="177"/>
      <c r="AT163" s="177"/>
      <c r="AU163" s="177"/>
      <c r="AV163" s="177"/>
      <c r="AW163" s="177"/>
      <c r="AX163" s="177"/>
      <c r="AY163" s="177"/>
      <c r="AZ163" s="177"/>
      <c r="BA163" s="177"/>
      <c r="BB163" s="177"/>
      <c r="BC163" s="177"/>
      <c r="BD163" s="177"/>
    </row>
    <row r="164" spans="1:56" ht="15" customHeight="1" x14ac:dyDescent="0.2">
      <c r="A164" s="246">
        <v>12</v>
      </c>
      <c r="B164" s="247" t="s">
        <v>2313</v>
      </c>
      <c r="C164" s="248" t="s">
        <v>2316</v>
      </c>
      <c r="D164" s="248" t="s">
        <v>2265</v>
      </c>
      <c r="E164" s="249"/>
      <c r="F164" s="249"/>
      <c r="G164" s="252" t="str">
        <f t="shared" si="1"/>
        <v>P</v>
      </c>
      <c r="H164" s="251" t="s">
        <v>2571</v>
      </c>
      <c r="I164" s="76"/>
      <c r="J164" s="76"/>
      <c r="K164" s="76" t="s">
        <v>2265</v>
      </c>
      <c r="L164" s="324" t="s">
        <v>2322</v>
      </c>
      <c r="M164" s="17"/>
      <c r="N164" s="177"/>
      <c r="O164" s="177"/>
      <c r="P164" s="177"/>
      <c r="Q164" s="177"/>
      <c r="R164" s="177"/>
      <c r="S164" s="177"/>
      <c r="T164" s="177"/>
      <c r="U164" s="177"/>
      <c r="V164" s="177"/>
      <c r="W164" s="177"/>
      <c r="X164" s="177"/>
      <c r="Y164" s="177"/>
      <c r="Z164" s="177"/>
      <c r="AA164" s="177"/>
      <c r="AB164" s="177"/>
      <c r="AC164" s="177"/>
      <c r="AD164" s="177"/>
      <c r="AE164" s="177"/>
      <c r="AF164" s="177"/>
      <c r="AG164" s="177"/>
      <c r="AH164" s="177"/>
      <c r="AI164" s="177"/>
      <c r="AJ164" s="177"/>
      <c r="AK164" s="177"/>
      <c r="AL164" s="177"/>
      <c r="AM164" s="177"/>
      <c r="AN164" s="177"/>
      <c r="AO164" s="177"/>
      <c r="AP164" s="177"/>
      <c r="AQ164" s="177"/>
      <c r="AR164" s="177"/>
      <c r="AS164" s="177"/>
      <c r="AT164" s="177"/>
      <c r="AU164" s="177"/>
      <c r="AV164" s="177"/>
      <c r="AW164" s="177"/>
      <c r="AX164" s="177"/>
      <c r="AY164" s="177"/>
      <c r="AZ164" s="177"/>
      <c r="BA164" s="177"/>
      <c r="BB164" s="177"/>
      <c r="BC164" s="177"/>
      <c r="BD164" s="177"/>
    </row>
    <row r="165" spans="1:56" ht="15" customHeight="1" x14ac:dyDescent="0.2">
      <c r="A165" s="246">
        <v>12</v>
      </c>
      <c r="B165" s="247" t="s">
        <v>2313</v>
      </c>
      <c r="C165" s="248" t="s">
        <v>2316</v>
      </c>
      <c r="D165" s="248" t="s">
        <v>2265</v>
      </c>
      <c r="E165" s="249"/>
      <c r="F165" s="249"/>
      <c r="G165" s="252" t="str">
        <f t="shared" si="1"/>
        <v>P</v>
      </c>
      <c r="H165" s="251" t="s">
        <v>2571</v>
      </c>
      <c r="I165" s="76"/>
      <c r="J165" s="76"/>
      <c r="K165" s="76"/>
      <c r="L165" s="324"/>
      <c r="M165" s="17"/>
      <c r="N165" s="177"/>
      <c r="O165" s="177"/>
      <c r="P165" s="177"/>
      <c r="Q165" s="177"/>
      <c r="R165" s="177"/>
      <c r="S165" s="177"/>
      <c r="T165" s="177"/>
      <c r="U165" s="177"/>
      <c r="V165" s="177"/>
      <c r="W165" s="177"/>
      <c r="X165" s="177"/>
      <c r="Y165" s="177"/>
      <c r="Z165" s="177"/>
      <c r="AA165" s="177"/>
      <c r="AB165" s="177"/>
      <c r="AC165" s="177"/>
      <c r="AD165" s="177"/>
      <c r="AE165" s="177"/>
      <c r="AF165" s="177"/>
      <c r="AG165" s="177"/>
      <c r="AH165" s="177"/>
      <c r="AI165" s="177"/>
      <c r="AJ165" s="177"/>
      <c r="AK165" s="177"/>
      <c r="AL165" s="177"/>
      <c r="AM165" s="177"/>
      <c r="AN165" s="177"/>
      <c r="AO165" s="177"/>
      <c r="AP165" s="177"/>
      <c r="AQ165" s="177"/>
      <c r="AR165" s="177"/>
      <c r="AS165" s="177"/>
      <c r="AT165" s="177"/>
      <c r="AU165" s="177"/>
      <c r="AV165" s="177"/>
      <c r="AW165" s="177"/>
      <c r="AX165" s="177"/>
      <c r="AY165" s="177"/>
      <c r="AZ165" s="177"/>
      <c r="BA165" s="177"/>
      <c r="BB165" s="177"/>
      <c r="BC165" s="177"/>
      <c r="BD165" s="177"/>
    </row>
    <row r="166" spans="1:56" ht="15" customHeight="1" x14ac:dyDescent="0.2">
      <c r="A166" s="246">
        <v>12</v>
      </c>
      <c r="B166" s="247" t="s">
        <v>2313</v>
      </c>
      <c r="C166" s="248" t="s">
        <v>2316</v>
      </c>
      <c r="D166" s="248" t="s">
        <v>2297</v>
      </c>
      <c r="E166" s="249"/>
      <c r="F166" s="249"/>
      <c r="G166" s="252" t="str">
        <f t="shared" si="1"/>
        <v>P</v>
      </c>
      <c r="H166" s="251" t="s">
        <v>2571</v>
      </c>
      <c r="I166" s="76"/>
      <c r="J166" s="76"/>
      <c r="K166" s="76" t="s">
        <v>2297</v>
      </c>
      <c r="L166" s="275" t="s">
        <v>2323</v>
      </c>
      <c r="M166" s="17"/>
      <c r="N166" s="177"/>
      <c r="O166" s="177"/>
      <c r="P166" s="177"/>
      <c r="Q166" s="177"/>
      <c r="R166" s="177"/>
      <c r="S166" s="177"/>
      <c r="T166" s="177"/>
      <c r="U166" s="177"/>
      <c r="V166" s="177"/>
      <c r="W166" s="177"/>
      <c r="X166" s="177"/>
      <c r="Y166" s="177"/>
      <c r="Z166" s="177"/>
      <c r="AA166" s="177"/>
      <c r="AB166" s="177"/>
      <c r="AC166" s="177"/>
      <c r="AD166" s="177"/>
      <c r="AE166" s="177"/>
      <c r="AF166" s="177"/>
      <c r="AG166" s="177"/>
      <c r="AH166" s="177"/>
      <c r="AI166" s="177"/>
      <c r="AJ166" s="177"/>
      <c r="AK166" s="177"/>
      <c r="AL166" s="177"/>
      <c r="AM166" s="177"/>
      <c r="AN166" s="177"/>
      <c r="AO166" s="177"/>
      <c r="AP166" s="177"/>
      <c r="AQ166" s="177"/>
      <c r="AR166" s="177"/>
      <c r="AS166" s="177"/>
      <c r="AT166" s="177"/>
      <c r="AU166" s="177"/>
      <c r="AV166" s="177"/>
      <c r="AW166" s="177"/>
      <c r="AX166" s="177"/>
      <c r="AY166" s="177"/>
      <c r="AZ166" s="177"/>
      <c r="BA166" s="177"/>
      <c r="BB166" s="177"/>
      <c r="BC166" s="177"/>
      <c r="BD166" s="177"/>
    </row>
    <row r="167" spans="1:56" ht="15" customHeight="1" x14ac:dyDescent="0.2">
      <c r="A167" s="246">
        <v>12</v>
      </c>
      <c r="B167" s="247" t="s">
        <v>2313</v>
      </c>
      <c r="C167" s="248" t="s">
        <v>2316</v>
      </c>
      <c r="D167" s="248" t="s">
        <v>2299</v>
      </c>
      <c r="E167" s="249"/>
      <c r="F167" s="249"/>
      <c r="G167" s="252" t="str">
        <f t="shared" si="1"/>
        <v>P</v>
      </c>
      <c r="H167" s="251" t="s">
        <v>2571</v>
      </c>
      <c r="I167" s="76"/>
      <c r="J167" s="76"/>
      <c r="K167" s="76" t="s">
        <v>2299</v>
      </c>
      <c r="L167" s="275" t="s">
        <v>2324</v>
      </c>
      <c r="M167" s="17"/>
      <c r="N167" s="177"/>
      <c r="O167" s="177"/>
      <c r="P167" s="177"/>
      <c r="Q167" s="177"/>
      <c r="R167" s="177"/>
      <c r="S167" s="177"/>
      <c r="T167" s="177"/>
      <c r="U167" s="177"/>
      <c r="V167" s="177"/>
      <c r="W167" s="177"/>
      <c r="X167" s="177"/>
      <c r="Y167" s="177"/>
      <c r="Z167" s="177"/>
      <c r="AA167" s="177"/>
      <c r="AB167" s="177"/>
      <c r="AC167" s="177"/>
      <c r="AD167" s="177"/>
      <c r="AE167" s="177"/>
      <c r="AF167" s="177"/>
      <c r="AG167" s="177"/>
      <c r="AH167" s="177"/>
      <c r="AI167" s="177"/>
      <c r="AJ167" s="177"/>
      <c r="AK167" s="177"/>
      <c r="AL167" s="177"/>
      <c r="AM167" s="177"/>
      <c r="AN167" s="177"/>
      <c r="AO167" s="177"/>
      <c r="AP167" s="177"/>
      <c r="AQ167" s="177"/>
      <c r="AR167" s="177"/>
      <c r="AS167" s="177"/>
      <c r="AT167" s="177"/>
      <c r="AU167" s="177"/>
      <c r="AV167" s="177"/>
      <c r="AW167" s="177"/>
      <c r="AX167" s="177"/>
      <c r="AY167" s="177"/>
      <c r="AZ167" s="177"/>
      <c r="BA167" s="177"/>
      <c r="BB167" s="177"/>
      <c r="BC167" s="177"/>
      <c r="BD167" s="177"/>
    </row>
    <row r="168" spans="1:56" ht="15" customHeight="1" x14ac:dyDescent="0.2">
      <c r="A168" s="246">
        <v>12</v>
      </c>
      <c r="B168" s="247" t="s">
        <v>2313</v>
      </c>
      <c r="C168" s="248" t="s">
        <v>2316</v>
      </c>
      <c r="D168" s="248" t="s">
        <v>2301</v>
      </c>
      <c r="E168" s="249"/>
      <c r="F168" s="249"/>
      <c r="G168" s="252" t="str">
        <f t="shared" si="1"/>
        <v>P</v>
      </c>
      <c r="H168" s="251" t="s">
        <v>2571</v>
      </c>
      <c r="I168" s="76"/>
      <c r="J168" s="85"/>
      <c r="K168" s="85" t="s">
        <v>2301</v>
      </c>
      <c r="L168" s="274" t="s">
        <v>2325</v>
      </c>
      <c r="M168" s="17"/>
      <c r="N168" s="177"/>
      <c r="O168" s="177"/>
      <c r="P168" s="177"/>
      <c r="Q168" s="177"/>
      <c r="R168" s="177"/>
      <c r="S168" s="177"/>
      <c r="T168" s="177"/>
      <c r="U168" s="177"/>
      <c r="V168" s="177"/>
      <c r="W168" s="177"/>
      <c r="X168" s="177"/>
      <c r="Y168" s="177"/>
      <c r="Z168" s="177"/>
      <c r="AA168" s="177"/>
      <c r="AB168" s="177"/>
      <c r="AC168" s="177"/>
      <c r="AD168" s="177"/>
      <c r="AE168" s="177"/>
      <c r="AF168" s="177"/>
      <c r="AG168" s="177"/>
      <c r="AH168" s="177"/>
      <c r="AI168" s="177"/>
      <c r="AJ168" s="177"/>
      <c r="AK168" s="177"/>
      <c r="AL168" s="177"/>
      <c r="AM168" s="177"/>
      <c r="AN168" s="177"/>
      <c r="AO168" s="177"/>
      <c r="AP168" s="177"/>
      <c r="AQ168" s="177"/>
      <c r="AR168" s="177"/>
      <c r="AS168" s="177"/>
      <c r="AT168" s="177"/>
      <c r="AU168" s="177"/>
      <c r="AV168" s="177"/>
      <c r="AW168" s="177"/>
      <c r="AX168" s="177"/>
      <c r="AY168" s="177"/>
      <c r="AZ168" s="177"/>
      <c r="BA168" s="177"/>
      <c r="BB168" s="177"/>
      <c r="BC168" s="177"/>
      <c r="BD168" s="177"/>
    </row>
    <row r="169" spans="1:56" ht="15" customHeight="1" x14ac:dyDescent="0.2">
      <c r="A169" s="246">
        <v>12</v>
      </c>
      <c r="B169" s="247" t="s">
        <v>2313</v>
      </c>
      <c r="C169" s="248" t="s">
        <v>2326</v>
      </c>
      <c r="D169" s="248"/>
      <c r="E169" s="249"/>
      <c r="F169" s="249"/>
      <c r="G169" s="252" t="str">
        <f t="shared" si="1"/>
        <v>P</v>
      </c>
      <c r="H169" s="251" t="s">
        <v>2571</v>
      </c>
      <c r="I169" s="76"/>
      <c r="J169" s="76" t="s">
        <v>2326</v>
      </c>
      <c r="K169" s="76"/>
      <c r="L169" s="338" t="s">
        <v>2327</v>
      </c>
      <c r="M169" s="17"/>
      <c r="N169" s="177"/>
      <c r="O169" s="177"/>
      <c r="P169" s="177" t="b">
        <v>1</v>
      </c>
      <c r="Q169" s="177" t="b">
        <v>0</v>
      </c>
      <c r="R169" s="177" t="b">
        <f ca="1">AND(S169,NOT(W152))</f>
        <v>0</v>
      </c>
      <c r="S169" s="177" t="b">
        <f ca="1">($W$106=INDEX(INDIRECT($U$106),1))</f>
        <v>0</v>
      </c>
      <c r="T169" s="177" t="b">
        <f t="shared" ref="T169" ca="1" si="13">AND(NOT(S169),W169=TRUE)</f>
        <v>0</v>
      </c>
      <c r="U169" s="177"/>
      <c r="V169" s="177"/>
      <c r="W169" s="10"/>
      <c r="X169" s="177"/>
      <c r="Y169" s="177"/>
      <c r="Z169" s="177"/>
      <c r="AA169" s="177"/>
      <c r="AB169" s="177"/>
      <c r="AC169" s="177" t="b">
        <f ca="1">OR(AD169:AE169)</f>
        <v>0</v>
      </c>
      <c r="AD169" s="177" t="b">
        <f ca="1">T169</f>
        <v>0</v>
      </c>
      <c r="AE169" s="177" t="b">
        <f ca="1">AND(R169,NOT(W169))</f>
        <v>0</v>
      </c>
      <c r="AF169" s="177" t="b">
        <f ca="1">AND(AE169,NOT(Q169))</f>
        <v>0</v>
      </c>
      <c r="AG169" s="177"/>
      <c r="AH169" s="177"/>
      <c r="AI169" s="177"/>
      <c r="AJ169" s="177"/>
      <c r="AK169" s="177"/>
      <c r="AL169" s="177"/>
      <c r="AM169" s="177"/>
      <c r="AN169" s="177"/>
      <c r="AO169" s="177"/>
      <c r="AP169" s="19" t="str">
        <f>SUBSTITUTE(SUBSTITUTE(SUBSTITUTE("vch"&amp;$B169&amp;$C169&amp;$D169&amp;$E169&amp;$F169,".","_"),"(","_"),")","")</f>
        <v>vch1203_6_B</v>
      </c>
      <c r="AQ169" s="19" t="str">
        <f>IF(ISBLANK(W169),"",W169)</f>
        <v/>
      </c>
      <c r="AR169" s="177"/>
      <c r="AS169" s="177"/>
      <c r="AT169" s="177"/>
      <c r="AU169" s="177"/>
      <c r="AV169" s="177"/>
      <c r="AW169" s="177"/>
      <c r="AX169" s="177"/>
      <c r="AY169" s="177"/>
      <c r="AZ169" s="177"/>
      <c r="BA169" s="177"/>
      <c r="BB169" s="177"/>
      <c r="BC169" s="177"/>
      <c r="BD169" s="177"/>
    </row>
    <row r="170" spans="1:56" ht="15" customHeight="1" x14ac:dyDescent="0.2">
      <c r="A170" s="246">
        <v>12</v>
      </c>
      <c r="B170" s="247" t="s">
        <v>2313</v>
      </c>
      <c r="C170" s="248" t="s">
        <v>2326</v>
      </c>
      <c r="D170" s="248"/>
      <c r="E170" s="249"/>
      <c r="F170" s="249"/>
      <c r="G170" s="252" t="str">
        <f t="shared" si="1"/>
        <v>P</v>
      </c>
      <c r="H170" s="251" t="s">
        <v>2571</v>
      </c>
      <c r="I170" s="76"/>
      <c r="J170" s="76"/>
      <c r="K170" s="76"/>
      <c r="L170" s="338"/>
      <c r="M170" s="17"/>
      <c r="N170" s="177"/>
      <c r="O170" s="177"/>
      <c r="P170" s="177"/>
      <c r="Q170" s="177"/>
      <c r="R170" s="177"/>
      <c r="S170" s="177"/>
      <c r="T170" s="177"/>
      <c r="U170" s="177"/>
      <c r="V170" s="177"/>
      <c r="W170" s="177"/>
      <c r="X170" s="177"/>
      <c r="Y170" s="177"/>
      <c r="Z170" s="177"/>
      <c r="AA170" s="177"/>
      <c r="AB170" s="177"/>
      <c r="AC170" s="177"/>
      <c r="AD170" s="177"/>
      <c r="AE170" s="177"/>
      <c r="AF170" s="177"/>
      <c r="AG170" s="177"/>
      <c r="AH170" s="177"/>
      <c r="AI170" s="177"/>
      <c r="AJ170" s="177"/>
      <c r="AK170" s="177"/>
      <c r="AL170" s="177"/>
      <c r="AM170" s="177"/>
      <c r="AN170" s="177"/>
      <c r="AO170" s="177"/>
      <c r="AP170" s="177"/>
      <c r="AQ170" s="177"/>
      <c r="AR170" s="177"/>
      <c r="AS170" s="177"/>
      <c r="AT170" s="177"/>
      <c r="AU170" s="177"/>
      <c r="AV170" s="177"/>
      <c r="AW170" s="177"/>
      <c r="AX170" s="177"/>
      <c r="AY170" s="177"/>
      <c r="AZ170" s="177"/>
      <c r="BA170" s="177"/>
      <c r="BB170" s="177"/>
      <c r="BC170" s="177"/>
      <c r="BD170" s="177"/>
    </row>
    <row r="171" spans="1:56" s="113" customFormat="1" ht="15" customHeight="1" thickBot="1" x14ac:dyDescent="0.25">
      <c r="A171" s="246">
        <v>12</v>
      </c>
      <c r="B171" s="247" t="s">
        <v>2313</v>
      </c>
      <c r="C171" s="248" t="s">
        <v>2326</v>
      </c>
      <c r="D171" s="248"/>
      <c r="E171" s="249"/>
      <c r="F171" s="249"/>
      <c r="G171" s="252" t="str">
        <f t="shared" si="1"/>
        <v>P</v>
      </c>
      <c r="H171" s="251" t="s">
        <v>2571</v>
      </c>
      <c r="I171" s="78"/>
      <c r="J171" s="78"/>
      <c r="K171" s="78"/>
      <c r="L171" s="220" t="s">
        <v>2328</v>
      </c>
      <c r="M171" s="205"/>
      <c r="N171" s="205"/>
      <c r="O171" s="205"/>
      <c r="P171" s="205"/>
      <c r="Q171" s="205"/>
      <c r="R171" s="205"/>
      <c r="S171" s="205"/>
      <c r="T171" s="205"/>
      <c r="U171" s="205"/>
      <c r="V171" s="205"/>
      <c r="W171" s="205"/>
      <c r="X171" s="205"/>
      <c r="Y171" s="177"/>
      <c r="Z171" s="177"/>
      <c r="AA171" s="177"/>
      <c r="AB171" s="177"/>
      <c r="AC171" s="177"/>
      <c r="AD171" s="177"/>
      <c r="AE171" s="177"/>
      <c r="AF171" s="177"/>
      <c r="AG171" s="177"/>
      <c r="AH171" s="177"/>
      <c r="AI171" s="177"/>
      <c r="AJ171" s="177"/>
      <c r="AK171" s="177"/>
      <c r="AL171" s="177"/>
      <c r="AM171" s="177"/>
      <c r="AN171" s="177"/>
      <c r="AO171" s="177"/>
      <c r="AP171" s="177"/>
      <c r="AQ171" s="177"/>
      <c r="AR171" s="177"/>
      <c r="AS171" s="177"/>
      <c r="AT171" s="177"/>
      <c r="AU171" s="177"/>
      <c r="AV171" s="177"/>
      <c r="AW171" s="177"/>
      <c r="AX171" s="177"/>
      <c r="AY171" s="177"/>
      <c r="AZ171" s="177"/>
      <c r="BA171" s="177"/>
      <c r="BB171" s="177"/>
      <c r="BC171" s="177"/>
      <c r="BD171" s="177"/>
    </row>
    <row r="172" spans="1:56" ht="15" customHeight="1" thickTop="1" x14ac:dyDescent="0.2">
      <c r="A172" s="246">
        <v>12</v>
      </c>
      <c r="B172" s="247" t="s">
        <v>2329</v>
      </c>
      <c r="C172" s="248"/>
      <c r="D172" s="248"/>
      <c r="E172" s="249"/>
      <c r="F172" s="249"/>
      <c r="G172" s="252" t="str">
        <f t="shared" si="1"/>
        <v>P</v>
      </c>
      <c r="H172" s="251" t="s">
        <v>2570</v>
      </c>
      <c r="I172" s="82" t="s">
        <v>2329</v>
      </c>
      <c r="J172" s="82"/>
      <c r="K172" s="82"/>
      <c r="L172" s="328" t="s">
        <v>2330</v>
      </c>
      <c r="M172" s="207"/>
      <c r="N172" s="207"/>
      <c r="O172" s="207"/>
      <c r="P172" s="207" t="b">
        <v>0</v>
      </c>
      <c r="Q172" s="207" t="b">
        <v>1</v>
      </c>
      <c r="R172" s="207" t="b">
        <f>S172</f>
        <v>1</v>
      </c>
      <c r="S172" s="207" t="b">
        <v>1</v>
      </c>
      <c r="T172" s="207" t="b">
        <f t="shared" ref="T172" si="14">AND(NOT(S172),W172=TRUE)</f>
        <v>0</v>
      </c>
      <c r="U172" s="207"/>
      <c r="V172" s="207"/>
      <c r="W172" s="208"/>
      <c r="X172" s="346"/>
      <c r="Y172" s="177"/>
      <c r="Z172" s="177"/>
      <c r="AA172" s="177"/>
      <c r="AB172" s="177"/>
      <c r="AC172" s="177" t="b">
        <f>OR(AD172:AE172)</f>
        <v>1</v>
      </c>
      <c r="AD172" s="177" t="b">
        <f>T172</f>
        <v>0</v>
      </c>
      <c r="AE172" s="177" t="b">
        <f>AND(R172,NOT(W172))</f>
        <v>1</v>
      </c>
      <c r="AF172" s="177" t="b">
        <f>AND(AE172,NOT(Q172))</f>
        <v>0</v>
      </c>
      <c r="AG172" s="177"/>
      <c r="AH172" s="177"/>
      <c r="AI172" s="177"/>
      <c r="AJ172" s="177"/>
      <c r="AK172" s="177"/>
      <c r="AL172" s="177"/>
      <c r="AM172" s="177"/>
      <c r="AN172" s="177"/>
      <c r="AO172" s="177"/>
      <c r="AP172" s="19" t="str">
        <f>SUBSTITUTE(SUBSTITUTE(SUBSTITUTE("vch"&amp;$B172&amp;$C172&amp;$D172&amp;$E172&amp;$F172,".","_"),"(","_"),")","")</f>
        <v>vch1203_7</v>
      </c>
      <c r="AQ172" s="19" t="str">
        <f>IF(ISBLANK(W172),"",W172)</f>
        <v/>
      </c>
      <c r="AR172" s="177" t="str">
        <f>SUBSTITUTE(SUBSTITUTE(SUBSTITUTE("vnt"&amp;$B172&amp;$C172&amp;$D172&amp;$E172&amp;$F172,".","_"),"(","_"),")","")</f>
        <v>vnt1203_7</v>
      </c>
      <c r="AS172" s="19" t="str">
        <f>IF(ISBLANK(X172),"",X172)</f>
        <v/>
      </c>
      <c r="AT172" s="177"/>
      <c r="AU172" s="177"/>
      <c r="AV172" s="177"/>
      <c r="AW172" s="177"/>
      <c r="AX172" s="177"/>
      <c r="AY172" s="177"/>
      <c r="AZ172" s="177"/>
      <c r="BA172" s="177"/>
      <c r="BB172" s="177"/>
      <c r="BC172" s="177"/>
      <c r="BD172" s="177"/>
    </row>
    <row r="173" spans="1:56" ht="15" customHeight="1" thickBot="1" x14ac:dyDescent="0.25">
      <c r="A173" s="246">
        <v>12</v>
      </c>
      <c r="B173" s="247" t="s">
        <v>2329</v>
      </c>
      <c r="C173" s="248"/>
      <c r="D173" s="248"/>
      <c r="E173" s="249"/>
      <c r="F173" s="249"/>
      <c r="G173" s="252" t="str">
        <f t="shared" si="1"/>
        <v>P</v>
      </c>
      <c r="H173" s="251" t="s">
        <v>2570</v>
      </c>
      <c r="I173" s="78"/>
      <c r="J173" s="78"/>
      <c r="K173" s="78"/>
      <c r="L173" s="329"/>
      <c r="M173" s="205"/>
      <c r="N173" s="205"/>
      <c r="O173" s="205"/>
      <c r="P173" s="205"/>
      <c r="Q173" s="205"/>
      <c r="R173" s="205"/>
      <c r="S173" s="205"/>
      <c r="T173" s="205"/>
      <c r="U173" s="205"/>
      <c r="V173" s="205"/>
      <c r="W173" s="205"/>
      <c r="X173" s="345"/>
      <c r="Y173" s="177"/>
      <c r="Z173" s="177"/>
      <c r="AA173" s="177"/>
      <c r="AB173" s="177"/>
      <c r="AC173" s="177"/>
      <c r="AD173" s="177"/>
      <c r="AE173" s="177"/>
      <c r="AF173" s="177"/>
      <c r="AG173" s="177"/>
      <c r="AH173" s="177"/>
      <c r="AI173" s="177"/>
      <c r="AJ173" s="177"/>
      <c r="AK173" s="177"/>
      <c r="AL173" s="177"/>
      <c r="AM173" s="177"/>
      <c r="AN173" s="177"/>
      <c r="AO173" s="177"/>
      <c r="AP173" s="177"/>
      <c r="AQ173" s="177"/>
      <c r="AR173" s="177"/>
      <c r="AS173" s="177"/>
      <c r="AT173" s="177"/>
      <c r="AU173" s="177"/>
      <c r="AV173" s="177"/>
      <c r="AW173" s="177"/>
      <c r="AX173" s="177"/>
      <c r="AY173" s="177"/>
      <c r="AZ173" s="177"/>
      <c r="BA173" s="177"/>
      <c r="BB173" s="177"/>
      <c r="BC173" s="177"/>
      <c r="BD173" s="177"/>
    </row>
    <row r="174" spans="1:56" ht="15" customHeight="1" thickTop="1" x14ac:dyDescent="0.2">
      <c r="A174" s="246">
        <v>12</v>
      </c>
      <c r="B174" s="247" t="s">
        <v>2331</v>
      </c>
      <c r="C174" s="248"/>
      <c r="D174" s="248"/>
      <c r="E174" s="249"/>
      <c r="F174" s="249"/>
      <c r="G174" s="252" t="str">
        <f t="shared" si="1"/>
        <v>P</v>
      </c>
      <c r="H174" s="251" t="s">
        <v>2570</v>
      </c>
      <c r="I174" s="82" t="s">
        <v>2331</v>
      </c>
      <c r="J174" s="82"/>
      <c r="K174" s="82"/>
      <c r="L174" s="328" t="s">
        <v>2332</v>
      </c>
      <c r="M174" s="207"/>
      <c r="N174" s="207"/>
      <c r="O174" s="207"/>
      <c r="P174" s="207" t="b">
        <v>0</v>
      </c>
      <c r="Q174" s="207" t="b">
        <v>1</v>
      </c>
      <c r="R174" s="207" t="b">
        <f>S174</f>
        <v>1</v>
      </c>
      <c r="S174" s="207" t="b">
        <v>1</v>
      </c>
      <c r="T174" s="207" t="b">
        <f>AND(NOT(S174),LEN(W174)&gt;0)</f>
        <v>0</v>
      </c>
      <c r="U174" s="207" t="str">
        <f>SUBSTITUTE(SUBSTITUTE(SUBSTITUTE("dd"&amp;$B174&amp;$C174&amp;$D174&amp;$E174&amp;$F174,".","_"),"(","_"),")","")</f>
        <v>dd1203_8</v>
      </c>
      <c r="V174" s="207"/>
      <c r="W174" s="210"/>
      <c r="X174" s="346"/>
      <c r="Y174" s="177"/>
      <c r="Z174" s="177"/>
      <c r="AA174" s="177"/>
      <c r="AB174" s="177"/>
      <c r="AC174" s="177" t="b">
        <f>OR(AD174:AE174)</f>
        <v>1</v>
      </c>
      <c r="AD174" s="177" t="b">
        <f>T174</f>
        <v>0</v>
      </c>
      <c r="AE174" s="177" t="b">
        <f>AND(R174,NOT(W174="Met"),NOT(W174="N/A"))</f>
        <v>1</v>
      </c>
      <c r="AF174" s="177" t="b">
        <f>AND(AE174,NOT(Q174))</f>
        <v>0</v>
      </c>
      <c r="AG174" s="177"/>
      <c r="AH174" s="177"/>
      <c r="AI174" s="177"/>
      <c r="AJ174" s="177"/>
      <c r="AK174" s="177"/>
      <c r="AL174" s="177"/>
      <c r="AM174" s="177"/>
      <c r="AN174" s="177"/>
      <c r="AO174" s="177"/>
      <c r="AP174" s="19" t="str">
        <f>SUBSTITUTE(SUBSTITUTE(SUBSTITUTE("vch"&amp;$B174&amp;$C174&amp;$D174&amp;$E174&amp;$F174,".","_"),"(","_"),")","")</f>
        <v>vch1203_8</v>
      </c>
      <c r="AQ174" s="19" t="str">
        <f>IF(ISBLANK(W174),"",W174)</f>
        <v/>
      </c>
      <c r="AR174" s="177" t="str">
        <f>SUBSTITUTE(SUBSTITUTE(SUBSTITUTE("vnt"&amp;$B174&amp;$C174&amp;$D174&amp;$E174&amp;$F174,".","_"),"(","_"),")","")</f>
        <v>vnt1203_8</v>
      </c>
      <c r="AS174" s="19" t="str">
        <f>IF(ISBLANK(X174),"",X174)</f>
        <v/>
      </c>
      <c r="AT174" s="177"/>
      <c r="AU174" s="177"/>
      <c r="AV174" s="177"/>
      <c r="AW174" s="177"/>
      <c r="AX174" s="177"/>
      <c r="AY174" s="177"/>
      <c r="AZ174" s="177"/>
      <c r="BA174" s="177"/>
      <c r="BB174" s="177"/>
      <c r="BC174" s="177"/>
      <c r="BD174" s="177"/>
    </row>
    <row r="175" spans="1:56" ht="15" customHeight="1" thickBot="1" x14ac:dyDescent="0.25">
      <c r="A175" s="246">
        <v>12</v>
      </c>
      <c r="B175" s="247" t="s">
        <v>2331</v>
      </c>
      <c r="C175" s="248"/>
      <c r="D175" s="248"/>
      <c r="E175" s="249"/>
      <c r="F175" s="249"/>
      <c r="G175" s="252" t="str">
        <f t="shared" si="1"/>
        <v>P</v>
      </c>
      <c r="H175" s="251" t="s">
        <v>2570</v>
      </c>
      <c r="I175" s="78"/>
      <c r="J175" s="78"/>
      <c r="K175" s="78"/>
      <c r="L175" s="329"/>
      <c r="M175" s="205"/>
      <c r="N175" s="205"/>
      <c r="O175" s="205"/>
      <c r="P175" s="205"/>
      <c r="Q175" s="205"/>
      <c r="R175" s="205"/>
      <c r="S175" s="205"/>
      <c r="T175" s="205"/>
      <c r="U175" s="205"/>
      <c r="V175" s="205"/>
      <c r="W175" s="205"/>
      <c r="X175" s="345"/>
      <c r="Y175" s="177"/>
      <c r="Z175" s="177"/>
      <c r="AA175" s="177"/>
      <c r="AB175" s="177"/>
      <c r="AC175" s="177"/>
      <c r="AD175" s="177"/>
      <c r="AE175" s="177"/>
      <c r="AF175" s="177"/>
      <c r="AG175" s="177"/>
      <c r="AH175" s="177"/>
      <c r="AI175" s="177"/>
      <c r="AJ175" s="177"/>
      <c r="AK175" s="177"/>
      <c r="AL175" s="177"/>
      <c r="AM175" s="177"/>
      <c r="AN175" s="177"/>
      <c r="AO175" s="177"/>
      <c r="AP175" s="177"/>
      <c r="AQ175" s="177"/>
      <c r="AR175" s="177"/>
      <c r="AS175" s="177"/>
      <c r="AT175" s="177"/>
      <c r="AU175" s="177"/>
      <c r="AV175" s="177"/>
      <c r="AW175" s="177"/>
      <c r="AX175" s="177"/>
      <c r="AY175" s="177"/>
      <c r="AZ175" s="177"/>
      <c r="BA175" s="177"/>
      <c r="BB175" s="177"/>
      <c r="BC175" s="177"/>
      <c r="BD175" s="177"/>
    </row>
    <row r="176" spans="1:56" ht="15" customHeight="1" thickTop="1" x14ac:dyDescent="0.2">
      <c r="A176" s="246">
        <v>12</v>
      </c>
      <c r="B176" s="247" t="s">
        <v>2334</v>
      </c>
      <c r="C176" s="248"/>
      <c r="D176" s="248"/>
      <c r="E176" s="249"/>
      <c r="F176" s="249"/>
      <c r="G176" s="252" t="str">
        <f t="shared" si="1"/>
        <v>P</v>
      </c>
      <c r="H176" s="251" t="s">
        <v>2570</v>
      </c>
      <c r="I176" s="76" t="s">
        <v>2334</v>
      </c>
      <c r="J176" s="76"/>
      <c r="K176" s="76"/>
      <c r="L176" s="327" t="s">
        <v>2335</v>
      </c>
      <c r="M176" s="17"/>
      <c r="N176" s="177"/>
      <c r="O176" s="177"/>
      <c r="P176" s="177" t="b">
        <v>0</v>
      </c>
      <c r="Q176" s="177" t="b">
        <v>1</v>
      </c>
      <c r="R176" s="177" t="b">
        <f>S176</f>
        <v>1</v>
      </c>
      <c r="S176" s="177" t="b">
        <v>1</v>
      </c>
      <c r="T176" s="177" t="b">
        <f>AND(NOT(S176),LEN(W176)&gt;0)</f>
        <v>0</v>
      </c>
      <c r="U176" s="177" t="str">
        <f>SUBSTITUTE(SUBSTITUTE(SUBSTITUTE("dd"&amp;$B176&amp;$C176&amp;$D176&amp;$E176&amp;$F176,".","_"),"(","_"),")","")</f>
        <v>dd1203_9</v>
      </c>
      <c r="V176" s="177"/>
      <c r="W176" s="209"/>
      <c r="X176" s="344"/>
      <c r="Y176" s="177"/>
      <c r="Z176" s="177"/>
      <c r="AA176" s="177"/>
      <c r="AB176" s="177"/>
      <c r="AC176" s="177" t="b">
        <f>OR(AD176:AE176)</f>
        <v>1</v>
      </c>
      <c r="AD176" s="177" t="b">
        <f>T176</f>
        <v>0</v>
      </c>
      <c r="AE176" s="177" t="b">
        <f>AND(R176,NOT(W176="Met"),NOT(W176="N/A"))</f>
        <v>1</v>
      </c>
      <c r="AF176" s="177" t="b">
        <f>AND(AE176,NOT(Q176))</f>
        <v>0</v>
      </c>
      <c r="AG176" s="177"/>
      <c r="AH176" s="177"/>
      <c r="AI176" s="177"/>
      <c r="AJ176" s="177"/>
      <c r="AK176" s="177"/>
      <c r="AL176" s="177"/>
      <c r="AM176" s="177"/>
      <c r="AN176" s="177"/>
      <c r="AO176" s="177"/>
      <c r="AP176" s="19" t="str">
        <f>SUBSTITUTE(SUBSTITUTE(SUBSTITUTE("vch"&amp;$B176&amp;$C176&amp;$D176&amp;$E176&amp;$F176,".","_"),"(","_"),")","")</f>
        <v>vch1203_9</v>
      </c>
      <c r="AQ176" s="19" t="str">
        <f>IF(ISBLANK(W176),"",W176)</f>
        <v/>
      </c>
      <c r="AR176" s="177" t="str">
        <f>SUBSTITUTE(SUBSTITUTE(SUBSTITUTE("vnt"&amp;$B176&amp;$C176&amp;$D176&amp;$E176&amp;$F176,".","_"),"(","_"),")","")</f>
        <v>vnt1203_9</v>
      </c>
      <c r="AS176" s="19" t="str">
        <f>IF(ISBLANK(X176),"",X176)</f>
        <v/>
      </c>
      <c r="AT176" s="177"/>
      <c r="AU176" s="177"/>
      <c r="AV176" s="177"/>
      <c r="AW176" s="177"/>
      <c r="AX176" s="177"/>
      <c r="AY176" s="177"/>
      <c r="AZ176" s="177"/>
      <c r="BA176" s="177"/>
      <c r="BB176" s="177"/>
      <c r="BC176" s="177"/>
      <c r="BD176" s="177"/>
    </row>
    <row r="177" spans="1:52" ht="15" customHeight="1" x14ac:dyDescent="0.2">
      <c r="A177" s="246">
        <v>12</v>
      </c>
      <c r="B177" s="247" t="s">
        <v>2334</v>
      </c>
      <c r="C177" s="248"/>
      <c r="D177" s="248"/>
      <c r="E177" s="249"/>
      <c r="F177" s="249"/>
      <c r="G177" s="252" t="str">
        <f t="shared" si="1"/>
        <v>P</v>
      </c>
      <c r="H177" s="251" t="s">
        <v>2570</v>
      </c>
      <c r="I177" s="76"/>
      <c r="J177" s="76"/>
      <c r="K177" s="76"/>
      <c r="L177" s="327"/>
      <c r="M177" s="17"/>
      <c r="N177" s="177"/>
      <c r="O177" s="177"/>
      <c r="P177" s="177"/>
      <c r="Q177" s="177"/>
      <c r="R177" s="177"/>
      <c r="S177" s="177"/>
      <c r="T177" s="177"/>
      <c r="U177" s="177"/>
      <c r="V177" s="177"/>
      <c r="W177" s="177"/>
      <c r="X177" s="344"/>
      <c r="Y177" s="177"/>
      <c r="Z177" s="177"/>
      <c r="AA177" s="177"/>
      <c r="AB177" s="177"/>
      <c r="AC177" s="177"/>
      <c r="AD177" s="177"/>
      <c r="AE177" s="177"/>
      <c r="AF177" s="177"/>
      <c r="AG177" s="177"/>
      <c r="AH177" s="177"/>
      <c r="AI177" s="177"/>
      <c r="AJ177" s="177"/>
      <c r="AK177" s="177"/>
      <c r="AL177" s="177"/>
      <c r="AM177" s="177"/>
      <c r="AN177" s="177"/>
      <c r="AO177" s="177"/>
      <c r="AP177" s="177"/>
      <c r="AQ177" s="177"/>
      <c r="AR177" s="177"/>
      <c r="AS177" s="177"/>
      <c r="AT177" s="177"/>
      <c r="AU177" s="177"/>
      <c r="AV177" s="177"/>
      <c r="AW177" s="177"/>
      <c r="AX177" s="177"/>
      <c r="AY177" s="177"/>
      <c r="AZ177" s="177"/>
    </row>
    <row r="178" spans="1:52" ht="15" customHeight="1" x14ac:dyDescent="0.2">
      <c r="A178" s="246">
        <v>12</v>
      </c>
      <c r="B178" s="247" t="s">
        <v>2334</v>
      </c>
      <c r="C178" s="248"/>
      <c r="D178" s="248"/>
      <c r="E178" s="249"/>
      <c r="F178" s="249"/>
      <c r="G178" s="252" t="str">
        <f t="shared" si="1"/>
        <v>P</v>
      </c>
      <c r="H178" s="251" t="s">
        <v>2570</v>
      </c>
      <c r="I178" s="76"/>
      <c r="J178" s="76"/>
      <c r="K178" s="76"/>
      <c r="L178" s="327"/>
      <c r="M178" s="17"/>
      <c r="N178" s="177"/>
      <c r="O178" s="177"/>
      <c r="P178" s="177"/>
      <c r="Q178" s="177"/>
      <c r="R178" s="177"/>
      <c r="S178" s="177"/>
      <c r="T178" s="177"/>
      <c r="U178" s="177"/>
      <c r="V178" s="177"/>
      <c r="W178" s="177"/>
      <c r="X178" s="343"/>
      <c r="Y178" s="177"/>
      <c r="Z178" s="177"/>
      <c r="AA178" s="177"/>
      <c r="AB178" s="177"/>
      <c r="AC178" s="177"/>
      <c r="AD178" s="177"/>
      <c r="AE178" s="177"/>
      <c r="AF178" s="177"/>
      <c r="AG178" s="177"/>
      <c r="AH178" s="177"/>
      <c r="AI178" s="177"/>
      <c r="AJ178" s="177"/>
      <c r="AK178" s="177"/>
      <c r="AL178" s="177"/>
      <c r="AM178" s="177"/>
      <c r="AN178" s="177"/>
      <c r="AO178" s="177"/>
      <c r="AP178" s="177"/>
      <c r="AQ178" s="177"/>
      <c r="AR178" s="177"/>
      <c r="AS178" s="177"/>
      <c r="AT178" s="177"/>
      <c r="AU178" s="177"/>
      <c r="AV178" s="177"/>
      <c r="AW178" s="177"/>
      <c r="AX178" s="177"/>
      <c r="AY178" s="177"/>
      <c r="AZ178" s="177"/>
    </row>
    <row r="179" spans="1:52" ht="15" customHeight="1" x14ac:dyDescent="0.2">
      <c r="A179" s="246">
        <v>12</v>
      </c>
      <c r="B179" s="247" t="s">
        <v>2334</v>
      </c>
      <c r="C179" s="248" t="s">
        <v>2221</v>
      </c>
      <c r="D179" s="248"/>
      <c r="E179" s="249"/>
      <c r="F179" s="249"/>
      <c r="G179" s="252" t="str">
        <f t="shared" si="1"/>
        <v>P</v>
      </c>
      <c r="H179" s="251" t="s">
        <v>2570</v>
      </c>
      <c r="I179" s="76"/>
      <c r="J179" s="77" t="s">
        <v>2221</v>
      </c>
      <c r="K179" s="77"/>
      <c r="L179" s="324" t="s">
        <v>2337</v>
      </c>
      <c r="M179" s="17"/>
      <c r="N179" s="177"/>
      <c r="O179" s="177"/>
      <c r="P179" s="177"/>
      <c r="Q179" s="177"/>
      <c r="R179" s="177"/>
      <c r="S179" s="177"/>
      <c r="T179" s="177"/>
      <c r="U179" s="177"/>
      <c r="V179" s="177"/>
      <c r="W179" s="177"/>
      <c r="X179" s="177"/>
      <c r="Y179" s="177"/>
      <c r="Z179" s="177"/>
      <c r="AA179" s="177"/>
      <c r="AB179" s="177"/>
      <c r="AC179" s="177"/>
      <c r="AD179" s="177"/>
      <c r="AE179" s="177"/>
      <c r="AF179" s="177"/>
      <c r="AG179" s="177"/>
      <c r="AH179" s="177"/>
      <c r="AI179" s="177"/>
      <c r="AJ179" s="177"/>
      <c r="AK179" s="177"/>
      <c r="AL179" s="177"/>
      <c r="AM179" s="177"/>
      <c r="AN179" s="177"/>
      <c r="AO179" s="177"/>
      <c r="AP179" s="177"/>
      <c r="AQ179" s="177"/>
      <c r="AR179" s="177"/>
      <c r="AS179" s="177"/>
      <c r="AT179" s="177"/>
      <c r="AU179" s="177"/>
      <c r="AV179" s="177"/>
      <c r="AW179" s="177"/>
      <c r="AX179" s="177"/>
      <c r="AY179" s="177"/>
      <c r="AZ179" s="177"/>
    </row>
    <row r="180" spans="1:52" ht="15" customHeight="1" x14ac:dyDescent="0.2">
      <c r="A180" s="246">
        <v>12</v>
      </c>
      <c r="B180" s="247" t="s">
        <v>2334</v>
      </c>
      <c r="C180" s="248" t="s">
        <v>2221</v>
      </c>
      <c r="D180" s="248"/>
      <c r="E180" s="249"/>
      <c r="F180" s="249"/>
      <c r="G180" s="252" t="str">
        <f t="shared" si="1"/>
        <v>P</v>
      </c>
      <c r="H180" s="246" t="s">
        <v>2570</v>
      </c>
      <c r="I180" s="76"/>
      <c r="J180" s="85"/>
      <c r="K180" s="85"/>
      <c r="L180" s="325"/>
      <c r="M180" s="17"/>
      <c r="N180" s="177"/>
      <c r="O180" s="177"/>
      <c r="P180" s="177"/>
      <c r="Q180" s="177"/>
      <c r="R180" s="177"/>
      <c r="S180" s="177"/>
      <c r="T180" s="177"/>
      <c r="U180" s="177"/>
      <c r="V180" s="177"/>
      <c r="W180" s="177"/>
      <c r="X180" s="177"/>
      <c r="Y180" s="177"/>
      <c r="Z180" s="177"/>
      <c r="AA180" s="177"/>
      <c r="AB180" s="177"/>
      <c r="AC180" s="177"/>
      <c r="AD180" s="177"/>
      <c r="AE180" s="177"/>
      <c r="AF180" s="177"/>
      <c r="AG180" s="177"/>
      <c r="AH180" s="177"/>
      <c r="AI180" s="177"/>
      <c r="AJ180" s="177"/>
      <c r="AK180" s="177"/>
      <c r="AL180" s="177"/>
      <c r="AM180" s="177"/>
      <c r="AN180" s="177"/>
      <c r="AO180" s="177"/>
      <c r="AP180" s="177"/>
      <c r="AQ180" s="177"/>
      <c r="AR180" s="177"/>
      <c r="AS180" s="177"/>
      <c r="AT180" s="177"/>
      <c r="AU180" s="177"/>
      <c r="AV180" s="177"/>
      <c r="AW180" s="177"/>
      <c r="AX180" s="177"/>
      <c r="AY180" s="177"/>
      <c r="AZ180" s="177"/>
    </row>
    <row r="181" spans="1:52" ht="15" customHeight="1" x14ac:dyDescent="0.2">
      <c r="A181" s="246">
        <v>12</v>
      </c>
      <c r="B181" s="247" t="s">
        <v>2334</v>
      </c>
      <c r="C181" s="248" t="s">
        <v>2223</v>
      </c>
      <c r="D181" s="248"/>
      <c r="E181" s="249"/>
      <c r="F181" s="249"/>
      <c r="G181" s="252" t="str">
        <f t="shared" si="1"/>
        <v>P</v>
      </c>
      <c r="H181" s="251" t="s">
        <v>2570</v>
      </c>
      <c r="I181" s="76"/>
      <c r="J181" s="225" t="s">
        <v>2223</v>
      </c>
      <c r="K181" s="225"/>
      <c r="L181" s="323" t="s">
        <v>2338</v>
      </c>
      <c r="M181" s="17"/>
      <c r="N181" s="177"/>
      <c r="O181" s="177"/>
      <c r="P181" s="177"/>
      <c r="Q181" s="177"/>
      <c r="R181" s="177"/>
      <c r="S181" s="177"/>
      <c r="T181" s="177"/>
      <c r="U181" s="177"/>
      <c r="V181" s="177"/>
      <c r="W181" s="177"/>
      <c r="X181" s="177"/>
      <c r="Y181" s="177"/>
      <c r="Z181" s="177"/>
      <c r="AA181" s="177"/>
      <c r="AB181" s="177"/>
      <c r="AC181" s="177"/>
      <c r="AD181" s="177"/>
      <c r="AE181" s="177"/>
      <c r="AF181" s="177"/>
      <c r="AG181" s="177"/>
      <c r="AH181" s="177"/>
      <c r="AI181" s="177"/>
      <c r="AJ181" s="177"/>
      <c r="AK181" s="177"/>
      <c r="AL181" s="177"/>
      <c r="AM181" s="177"/>
      <c r="AN181" s="177"/>
      <c r="AO181" s="177"/>
      <c r="AP181" s="177"/>
      <c r="AQ181" s="177"/>
      <c r="AR181" s="177"/>
      <c r="AS181" s="177"/>
      <c r="AT181" s="177"/>
      <c r="AU181" s="177"/>
      <c r="AV181" s="177"/>
      <c r="AW181" s="177"/>
      <c r="AX181" s="177"/>
      <c r="AY181" s="177"/>
      <c r="AZ181" s="177"/>
    </row>
    <row r="182" spans="1:52" ht="15" customHeight="1" x14ac:dyDescent="0.2">
      <c r="A182" s="246">
        <v>12</v>
      </c>
      <c r="B182" s="247" t="s">
        <v>2334</v>
      </c>
      <c r="C182" s="248" t="s">
        <v>2223</v>
      </c>
      <c r="D182" s="248"/>
      <c r="E182" s="249"/>
      <c r="F182" s="249"/>
      <c r="G182" s="252" t="str">
        <f t="shared" si="1"/>
        <v>P</v>
      </c>
      <c r="H182" s="251" t="s">
        <v>2570</v>
      </c>
      <c r="I182" s="76"/>
      <c r="J182" s="85"/>
      <c r="K182" s="85"/>
      <c r="L182" s="325"/>
      <c r="M182" s="17"/>
      <c r="N182" s="177"/>
      <c r="O182" s="177"/>
      <c r="P182" s="177"/>
      <c r="Q182" s="177"/>
      <c r="R182" s="177"/>
      <c r="S182" s="177"/>
      <c r="T182" s="177"/>
      <c r="U182" s="177"/>
      <c r="V182" s="177"/>
      <c r="W182" s="177"/>
      <c r="X182" s="177"/>
      <c r="Y182" s="177"/>
      <c r="Z182" s="177"/>
      <c r="AA182" s="177"/>
      <c r="AB182" s="177"/>
      <c r="AC182" s="177"/>
      <c r="AD182" s="177"/>
      <c r="AE182" s="177"/>
      <c r="AF182" s="177"/>
      <c r="AG182" s="177"/>
      <c r="AH182" s="177"/>
      <c r="AI182" s="177"/>
      <c r="AJ182" s="177"/>
      <c r="AK182" s="177"/>
      <c r="AL182" s="177"/>
      <c r="AM182" s="177"/>
      <c r="AN182" s="177"/>
      <c r="AO182" s="177"/>
      <c r="AP182" s="177"/>
      <c r="AQ182" s="177"/>
      <c r="AR182" s="177"/>
      <c r="AS182" s="177"/>
      <c r="AT182" s="177"/>
      <c r="AU182" s="177"/>
      <c r="AV182" s="177"/>
      <c r="AW182" s="177"/>
      <c r="AX182" s="177"/>
      <c r="AY182" s="177"/>
      <c r="AZ182" s="177"/>
    </row>
    <row r="183" spans="1:52" ht="15" customHeight="1" x14ac:dyDescent="0.2">
      <c r="A183" s="246">
        <v>12</v>
      </c>
      <c r="B183" s="247" t="s">
        <v>2334</v>
      </c>
      <c r="C183" s="248" t="s">
        <v>2225</v>
      </c>
      <c r="D183" s="248"/>
      <c r="E183" s="249"/>
      <c r="F183" s="249"/>
      <c r="G183" s="252" t="str">
        <f t="shared" ref="G183:G192" si="15">G182</f>
        <v>P</v>
      </c>
      <c r="H183" s="251" t="s">
        <v>2570</v>
      </c>
      <c r="I183" s="77"/>
      <c r="J183" s="77" t="s">
        <v>2225</v>
      </c>
      <c r="K183" s="77"/>
      <c r="L183" s="324" t="s">
        <v>2339</v>
      </c>
      <c r="M183" s="17"/>
      <c r="N183" s="17"/>
      <c r="O183" s="17"/>
      <c r="P183" s="17"/>
      <c r="Q183" s="17"/>
      <c r="R183" s="17"/>
      <c r="S183" s="17"/>
      <c r="T183" s="17"/>
      <c r="U183" s="17"/>
      <c r="V183" s="17"/>
      <c r="W183" s="17"/>
      <c r="X183" s="17"/>
      <c r="Y183" s="177"/>
      <c r="Z183" s="177"/>
      <c r="AA183" s="177"/>
      <c r="AB183" s="177"/>
      <c r="AC183" s="177"/>
      <c r="AD183" s="177"/>
      <c r="AE183" s="177"/>
      <c r="AF183" s="177"/>
      <c r="AG183" s="177"/>
      <c r="AH183" s="177"/>
      <c r="AI183" s="177"/>
      <c r="AJ183" s="177"/>
      <c r="AK183" s="177"/>
      <c r="AL183" s="177"/>
      <c r="AM183" s="177"/>
      <c r="AN183" s="177"/>
      <c r="AO183" s="177"/>
      <c r="AP183" s="177"/>
      <c r="AQ183" s="177"/>
      <c r="AR183" s="177"/>
      <c r="AS183" s="177"/>
      <c r="AT183" s="177"/>
      <c r="AU183" s="177"/>
      <c r="AV183" s="177"/>
      <c r="AW183" s="177"/>
      <c r="AX183" s="177"/>
      <c r="AY183" s="177"/>
      <c r="AZ183" s="177"/>
    </row>
    <row r="184" spans="1:52" ht="15" customHeight="1" thickBot="1" x14ac:dyDescent="0.25">
      <c r="A184" s="246">
        <v>12</v>
      </c>
      <c r="B184" s="247" t="s">
        <v>2334</v>
      </c>
      <c r="C184" s="248" t="s">
        <v>2225</v>
      </c>
      <c r="D184" s="248"/>
      <c r="E184" s="249"/>
      <c r="F184" s="249"/>
      <c r="G184" s="252" t="str">
        <f t="shared" si="15"/>
        <v>P</v>
      </c>
      <c r="H184" s="251" t="s">
        <v>2570</v>
      </c>
      <c r="I184" s="78"/>
      <c r="J184" s="78"/>
      <c r="K184" s="78"/>
      <c r="L184" s="326"/>
      <c r="M184" s="205"/>
      <c r="N184" s="205"/>
      <c r="O184" s="205"/>
      <c r="P184" s="205"/>
      <c r="Q184" s="205"/>
      <c r="R184" s="205"/>
      <c r="S184" s="205"/>
      <c r="T184" s="205"/>
      <c r="U184" s="205"/>
      <c r="V184" s="205"/>
      <c r="W184" s="205"/>
      <c r="X184" s="205"/>
      <c r="Y184" s="177"/>
      <c r="Z184" s="177"/>
      <c r="AA184" s="177"/>
      <c r="AB184" s="177"/>
      <c r="AC184" s="177"/>
      <c r="AD184" s="177"/>
      <c r="AE184" s="177"/>
      <c r="AF184" s="177"/>
      <c r="AG184" s="177"/>
      <c r="AH184" s="177"/>
      <c r="AI184" s="177"/>
      <c r="AJ184" s="177"/>
      <c r="AK184" s="177"/>
      <c r="AL184" s="177"/>
      <c r="AM184" s="177"/>
      <c r="AN184" s="177"/>
      <c r="AO184" s="177"/>
      <c r="AP184" s="177"/>
      <c r="AQ184" s="177"/>
      <c r="AR184" s="177"/>
      <c r="AS184" s="177"/>
      <c r="AT184" s="177"/>
      <c r="AU184" s="177"/>
      <c r="AV184" s="177"/>
      <c r="AW184" s="177"/>
      <c r="AX184" s="177"/>
      <c r="AY184" s="177"/>
      <c r="AZ184" s="177"/>
    </row>
    <row r="185" spans="1:52" ht="15" customHeight="1" thickTop="1" x14ac:dyDescent="0.2">
      <c r="A185" s="246">
        <v>12</v>
      </c>
      <c r="B185" s="247" t="s">
        <v>2340</v>
      </c>
      <c r="C185" s="248"/>
      <c r="D185" s="248"/>
      <c r="E185" s="249"/>
      <c r="F185" s="249"/>
      <c r="G185" s="252" t="str">
        <f t="shared" si="15"/>
        <v>P</v>
      </c>
      <c r="H185" s="251" t="s">
        <v>2570</v>
      </c>
      <c r="I185" s="76" t="s">
        <v>2340</v>
      </c>
      <c r="J185" s="76"/>
      <c r="K185" s="76"/>
      <c r="L185" s="273" t="s">
        <v>2341</v>
      </c>
      <c r="M185" s="17"/>
      <c r="N185" s="177"/>
      <c r="O185" s="177"/>
      <c r="P185" s="177"/>
      <c r="Q185" s="177"/>
      <c r="R185" s="177"/>
      <c r="S185" s="177"/>
      <c r="T185" s="177"/>
      <c r="U185" s="177"/>
      <c r="V185" s="177"/>
      <c r="W185" s="114" t="s">
        <v>2587</v>
      </c>
      <c r="X185" s="177"/>
      <c r="Y185" s="177"/>
      <c r="Z185" s="177"/>
      <c r="AA185" s="177"/>
      <c r="AB185" s="177"/>
      <c r="AC185" s="177"/>
      <c r="AD185" s="177"/>
      <c r="AE185" s="177"/>
      <c r="AF185" s="177"/>
      <c r="AG185" s="177"/>
      <c r="AH185" s="177"/>
      <c r="AI185" s="177"/>
      <c r="AJ185" s="177"/>
      <c r="AK185" s="177"/>
      <c r="AL185" s="177"/>
      <c r="AM185" s="177"/>
      <c r="AN185" s="177"/>
      <c r="AO185" s="177"/>
      <c r="AP185" s="177"/>
      <c r="AQ185" s="177"/>
      <c r="AR185" s="177"/>
      <c r="AS185" s="177"/>
      <c r="AT185" s="177"/>
      <c r="AU185" s="177"/>
      <c r="AV185" s="177"/>
      <c r="AW185" s="177"/>
      <c r="AX185" s="177"/>
      <c r="AY185" s="177"/>
      <c r="AZ185" s="177"/>
    </row>
    <row r="186" spans="1:52" ht="15" customHeight="1" x14ac:dyDescent="0.2">
      <c r="A186" s="246">
        <v>12</v>
      </c>
      <c r="B186" s="247" t="s">
        <v>2342</v>
      </c>
      <c r="C186" s="248" t="s">
        <v>2588</v>
      </c>
      <c r="D186" s="248"/>
      <c r="E186" s="249"/>
      <c r="F186" s="249"/>
      <c r="G186" s="252" t="str">
        <f t="shared" si="15"/>
        <v>P</v>
      </c>
      <c r="H186" s="251" t="s">
        <v>2570</v>
      </c>
      <c r="I186" s="77" t="s">
        <v>2342</v>
      </c>
      <c r="J186" s="77"/>
      <c r="K186" s="77"/>
      <c r="L186" s="327" t="s">
        <v>2343</v>
      </c>
      <c r="M186" s="17"/>
      <c r="N186" s="177"/>
      <c r="O186" s="177"/>
      <c r="P186" s="177" t="b">
        <v>0</v>
      </c>
      <c r="Q186" s="177" t="b">
        <v>1</v>
      </c>
      <c r="R186" s="177" t="b">
        <f ca="1">S186</f>
        <v>0</v>
      </c>
      <c r="S186" s="177" t="b">
        <f ca="1">($W$106=INDEX(INDIRECT($U$106),1))</f>
        <v>0</v>
      </c>
      <c r="T186" s="177" t="b">
        <f ca="1">AND(NOT(S186),LEN(W186)&gt;0)</f>
        <v>1</v>
      </c>
      <c r="U186" s="177"/>
      <c r="V186" s="177"/>
      <c r="W186" s="195">
        <v>0.22</v>
      </c>
      <c r="X186" s="342"/>
      <c r="Y186" s="177"/>
      <c r="Z186" s="177"/>
      <c r="AA186" s="177"/>
      <c r="AB186" s="177"/>
      <c r="AC186" s="177" t="b">
        <f ca="1">OR(AD186:AE186)</f>
        <v>1</v>
      </c>
      <c r="AD186" s="177" t="b">
        <f ca="1">T186</f>
        <v>1</v>
      </c>
      <c r="AE186" s="177" t="b">
        <f ca="1">AND(R186,LEN(W186)=0)</f>
        <v>0</v>
      </c>
      <c r="AF186" s="177" t="b">
        <f ca="1">AND(AE186,NOT(Q186))</f>
        <v>0</v>
      </c>
      <c r="AG186" s="177"/>
      <c r="AH186" s="177"/>
      <c r="AI186" s="177"/>
      <c r="AJ186" s="177"/>
      <c r="AK186" s="177"/>
      <c r="AL186" s="177"/>
      <c r="AM186" s="177"/>
      <c r="AN186" s="177"/>
      <c r="AO186" s="177"/>
      <c r="AP186" s="19" t="str">
        <f>SUBSTITUTE(SUBSTITUTE(SUBSTITUTE("vch"&amp;$B186&amp;$C186&amp;$D186&amp;$E186&amp;$F186,".","_"),"(","_"),")","")</f>
        <v>vch1203_10_1a</v>
      </c>
      <c r="AQ186" s="19">
        <f>IF(ISBLANK(W186),"",W186)</f>
        <v>0.22</v>
      </c>
      <c r="AR186" s="177" t="str">
        <f>SUBSTITUTE(SUBSTITUTE(SUBSTITUTE("vnt"&amp;$B186&amp;$C186&amp;$D186&amp;$E186&amp;$F186,".","_"),"(","_"),")","")</f>
        <v>vnt1203_10_1a</v>
      </c>
      <c r="AS186" s="19" t="str">
        <f>IF(ISBLANK(X186),"",X186)</f>
        <v/>
      </c>
      <c r="AT186" s="177"/>
      <c r="AU186" s="177"/>
      <c r="AV186" s="177"/>
      <c r="AW186" s="177"/>
      <c r="AX186" s="177"/>
      <c r="AY186" s="177"/>
      <c r="AZ186" s="177"/>
    </row>
    <row r="187" spans="1:52" ht="15" customHeight="1" x14ac:dyDescent="0.2">
      <c r="A187" s="246">
        <v>12</v>
      </c>
      <c r="B187" s="247" t="s">
        <v>2342</v>
      </c>
      <c r="C187" s="248"/>
      <c r="D187" s="248"/>
      <c r="E187" s="249"/>
      <c r="F187" s="249"/>
      <c r="G187" s="252" t="str">
        <f t="shared" si="15"/>
        <v>P</v>
      </c>
      <c r="H187" s="251" t="s">
        <v>2570</v>
      </c>
      <c r="I187" s="77"/>
      <c r="J187" s="77"/>
      <c r="K187" s="77"/>
      <c r="L187" s="327"/>
      <c r="M187" s="17"/>
      <c r="N187" s="177"/>
      <c r="O187" s="177"/>
      <c r="P187" s="177"/>
      <c r="Q187" s="177"/>
      <c r="R187" s="177"/>
      <c r="S187" s="177"/>
      <c r="T187" s="177"/>
      <c r="U187" s="177"/>
      <c r="V187" s="177"/>
      <c r="W187" s="114" t="s">
        <v>2589</v>
      </c>
      <c r="X187" s="344"/>
      <c r="Y187" s="177"/>
      <c r="Z187" s="177"/>
      <c r="AA187" s="177"/>
      <c r="AB187" s="177"/>
      <c r="AC187" s="177"/>
      <c r="AD187" s="177"/>
      <c r="AE187" s="177"/>
      <c r="AF187" s="177"/>
      <c r="AG187" s="177"/>
      <c r="AH187" s="177"/>
      <c r="AI187" s="177"/>
      <c r="AJ187" s="177"/>
      <c r="AK187" s="177"/>
      <c r="AL187" s="177"/>
      <c r="AM187" s="177"/>
      <c r="AN187" s="177"/>
      <c r="AO187" s="177"/>
      <c r="AP187" s="177"/>
      <c r="AQ187" s="177"/>
      <c r="AR187" s="177"/>
      <c r="AS187" s="177"/>
      <c r="AT187" s="177"/>
      <c r="AU187" s="177"/>
      <c r="AV187" s="177"/>
      <c r="AW187" s="177"/>
      <c r="AX187" s="177"/>
      <c r="AY187" s="177"/>
      <c r="AZ187" s="177"/>
    </row>
    <row r="188" spans="1:52" ht="15" customHeight="1" x14ac:dyDescent="0.2">
      <c r="A188" s="246">
        <v>12</v>
      </c>
      <c r="B188" s="247" t="s">
        <v>2342</v>
      </c>
      <c r="C188" s="248" t="s">
        <v>2590</v>
      </c>
      <c r="D188" s="248"/>
      <c r="E188" s="249"/>
      <c r="F188" s="249"/>
      <c r="G188" s="252" t="str">
        <f t="shared" si="15"/>
        <v>P</v>
      </c>
      <c r="H188" s="251" t="s">
        <v>2570</v>
      </c>
      <c r="I188" s="85"/>
      <c r="J188" s="85"/>
      <c r="K188" s="85"/>
      <c r="L188" s="335"/>
      <c r="M188" s="17"/>
      <c r="N188" s="177"/>
      <c r="O188" s="177"/>
      <c r="P188" s="177" t="b">
        <v>0</v>
      </c>
      <c r="Q188" s="177" t="b">
        <v>1</v>
      </c>
      <c r="R188" s="177" t="b">
        <f ca="1">S188</f>
        <v>0</v>
      </c>
      <c r="S188" s="177" t="b">
        <f ca="1">($W$106=INDEX(INDIRECT($U$106),1))</f>
        <v>0</v>
      </c>
      <c r="T188" s="177" t="b">
        <f ca="1">AND(NOT(S188),LEN(W188)&gt;0)</f>
        <v>0</v>
      </c>
      <c r="U188" s="177"/>
      <c r="V188" s="177"/>
      <c r="W188" s="188"/>
      <c r="X188" s="343"/>
      <c r="Y188" s="177"/>
      <c r="Z188" s="177"/>
      <c r="AA188" s="177"/>
      <c r="AB188" s="177"/>
      <c r="AC188" s="177" t="b">
        <f ca="1">OR(AD188:AE188)</f>
        <v>0</v>
      </c>
      <c r="AD188" s="177" t="b">
        <f ca="1">T188</f>
        <v>0</v>
      </c>
      <c r="AE188" s="177" t="b">
        <f ca="1">AND(R188,LEN(W188)=0)</f>
        <v>0</v>
      </c>
      <c r="AF188" s="177" t="b">
        <f ca="1">AND(AE188,NOT(Q188))</f>
        <v>0</v>
      </c>
      <c r="AG188" s="177"/>
      <c r="AH188" s="177"/>
      <c r="AI188" s="177"/>
      <c r="AJ188" s="177"/>
      <c r="AK188" s="177"/>
      <c r="AL188" s="177"/>
      <c r="AM188" s="177"/>
      <c r="AN188" s="177"/>
      <c r="AO188" s="177"/>
      <c r="AP188" s="19" t="str">
        <f>SUBSTITUTE(SUBSTITUTE(SUBSTITUTE("vch"&amp;$B188&amp;$C188&amp;$D188&amp;$E188&amp;$F188,".","_"),"(","_"),")","")</f>
        <v>vch1203_10_1b</v>
      </c>
      <c r="AQ188" s="19" t="str">
        <f>IF(ISBLANK(W188),"",W188)</f>
        <v/>
      </c>
      <c r="AR188" s="177"/>
      <c r="AS188" s="177"/>
      <c r="AT188" s="177"/>
      <c r="AU188" s="177"/>
      <c r="AV188" s="177"/>
      <c r="AW188" s="177"/>
      <c r="AX188" s="177"/>
      <c r="AY188" s="177"/>
      <c r="AZ188" s="177"/>
    </row>
    <row r="189" spans="1:52" ht="15" customHeight="1" x14ac:dyDescent="0.2">
      <c r="A189" s="246">
        <v>12</v>
      </c>
      <c r="B189" s="247" t="s">
        <v>2344</v>
      </c>
      <c r="C189" s="248"/>
      <c r="D189" s="248"/>
      <c r="E189" s="249"/>
      <c r="F189" s="249"/>
      <c r="G189" s="252" t="str">
        <f t="shared" si="15"/>
        <v>P</v>
      </c>
      <c r="H189" s="251" t="s">
        <v>2570</v>
      </c>
      <c r="I189" s="77" t="s">
        <v>2344</v>
      </c>
      <c r="J189" s="77"/>
      <c r="K189" s="77"/>
      <c r="L189" s="327" t="s">
        <v>2345</v>
      </c>
      <c r="M189" s="17"/>
      <c r="N189" s="17"/>
      <c r="O189" s="17"/>
      <c r="P189" s="17" t="b">
        <v>0</v>
      </c>
      <c r="Q189" s="17" t="b">
        <v>1</v>
      </c>
      <c r="R189" s="17" t="b">
        <f ca="1">S189</f>
        <v>0</v>
      </c>
      <c r="S189" s="17" t="b">
        <f ca="1">($W$106=INDEX(INDIRECT($U$106),1))</f>
        <v>0</v>
      </c>
      <c r="T189" s="17" t="b">
        <f t="shared" ref="T189" ca="1" si="16">AND(NOT(S189),W189=TRUE)</f>
        <v>0</v>
      </c>
      <c r="U189" s="17"/>
      <c r="V189" s="17"/>
      <c r="W189" s="224"/>
      <c r="X189" s="342"/>
      <c r="Y189" s="177"/>
      <c r="Z189" s="177"/>
      <c r="AA189" s="177"/>
      <c r="AB189" s="177"/>
      <c r="AC189" s="177" t="b">
        <f ca="1">OR(AD189:AE189)</f>
        <v>0</v>
      </c>
      <c r="AD189" s="177" t="b">
        <f ca="1">T189</f>
        <v>0</v>
      </c>
      <c r="AE189" s="177" t="b">
        <f ca="1">AND(R189,NOT(W189))</f>
        <v>0</v>
      </c>
      <c r="AF189" s="177" t="b">
        <f ca="1">AND(AE189,NOT(Q189))</f>
        <v>0</v>
      </c>
      <c r="AG189" s="177"/>
      <c r="AH189" s="177"/>
      <c r="AI189" s="177"/>
      <c r="AJ189" s="177"/>
      <c r="AK189" s="177"/>
      <c r="AL189" s="177"/>
      <c r="AM189" s="177"/>
      <c r="AN189" s="177"/>
      <c r="AO189" s="177"/>
      <c r="AP189" s="19" t="str">
        <f>SUBSTITUTE(SUBSTITUTE(SUBSTITUTE("vch"&amp;$B189&amp;$C189&amp;$D189&amp;$E189&amp;$F189,".","_"),"(","_"),")","")</f>
        <v>vch1203_10_2</v>
      </c>
      <c r="AQ189" s="19" t="str">
        <f>IF(ISBLANK(W189),"",W189)</f>
        <v/>
      </c>
      <c r="AR189" s="177" t="str">
        <f>SUBSTITUTE(SUBSTITUTE(SUBSTITUTE("vnt"&amp;$B189&amp;$C189&amp;$D189&amp;$E189&amp;$F189,".","_"),"(","_"),")","")</f>
        <v>vnt1203_10_2</v>
      </c>
      <c r="AS189" s="19" t="str">
        <f>IF(ISBLANK(X189),"",X189)</f>
        <v/>
      </c>
      <c r="AT189" s="177"/>
      <c r="AU189" s="177"/>
      <c r="AV189" s="177"/>
      <c r="AW189" s="177"/>
      <c r="AX189" s="177"/>
      <c r="AY189" s="177"/>
      <c r="AZ189" s="177"/>
    </row>
    <row r="190" spans="1:52" ht="15" customHeight="1" x14ac:dyDescent="0.2">
      <c r="A190" s="246">
        <v>12</v>
      </c>
      <c r="B190" s="247" t="s">
        <v>2344</v>
      </c>
      <c r="C190" s="248"/>
      <c r="D190" s="248"/>
      <c r="E190" s="249"/>
      <c r="F190" s="249"/>
      <c r="G190" s="252" t="str">
        <f t="shared" si="15"/>
        <v>P</v>
      </c>
      <c r="H190" s="251" t="s">
        <v>2570</v>
      </c>
      <c r="I190" s="77"/>
      <c r="J190" s="77"/>
      <c r="K190" s="77"/>
      <c r="L190" s="327"/>
      <c r="M190" s="17"/>
      <c r="N190" s="17"/>
      <c r="O190" s="17"/>
      <c r="P190" s="17"/>
      <c r="Q190" s="17"/>
      <c r="R190" s="17"/>
      <c r="S190" s="17"/>
      <c r="T190" s="17"/>
      <c r="U190" s="17"/>
      <c r="V190" s="17"/>
      <c r="W190" s="17"/>
      <c r="X190" s="344"/>
      <c r="Y190" s="177"/>
      <c r="Z190" s="177"/>
      <c r="AA190" s="177"/>
      <c r="AB190" s="177"/>
      <c r="AC190" s="177"/>
      <c r="AD190" s="177"/>
      <c r="AE190" s="177"/>
      <c r="AF190" s="177"/>
      <c r="AG190" s="177"/>
      <c r="AH190" s="177"/>
      <c r="AI190" s="177"/>
      <c r="AJ190" s="177"/>
      <c r="AK190" s="177"/>
      <c r="AL190" s="177"/>
      <c r="AM190" s="177"/>
      <c r="AN190" s="177"/>
      <c r="AO190" s="177"/>
      <c r="AP190" s="177"/>
      <c r="AQ190" s="177"/>
      <c r="AR190" s="177"/>
      <c r="AS190" s="177"/>
      <c r="AT190" s="177"/>
      <c r="AU190" s="177"/>
      <c r="AV190" s="177"/>
      <c r="AW190" s="177"/>
      <c r="AX190" s="177"/>
      <c r="AY190" s="177"/>
      <c r="AZ190" s="177"/>
    </row>
    <row r="191" spans="1:52" ht="15" customHeight="1" x14ac:dyDescent="0.2">
      <c r="A191" s="246">
        <v>12</v>
      </c>
      <c r="B191" s="247" t="s">
        <v>2344</v>
      </c>
      <c r="C191" s="248"/>
      <c r="D191" s="248"/>
      <c r="E191" s="249"/>
      <c r="F191" s="249"/>
      <c r="G191" s="252" t="str">
        <f t="shared" si="15"/>
        <v>P</v>
      </c>
      <c r="H191" s="251" t="s">
        <v>2570</v>
      </c>
      <c r="I191" s="77"/>
      <c r="J191" s="77"/>
      <c r="K191" s="77"/>
      <c r="L191" s="327"/>
      <c r="M191" s="17"/>
      <c r="N191" s="17"/>
      <c r="O191" s="17"/>
      <c r="P191" s="17"/>
      <c r="Q191" s="17"/>
      <c r="R191" s="17"/>
      <c r="S191" s="17"/>
      <c r="T191" s="17"/>
      <c r="U191" s="17"/>
      <c r="V191" s="17"/>
      <c r="W191" s="17"/>
      <c r="X191" s="344"/>
      <c r="Y191" s="177"/>
      <c r="Z191" s="177"/>
      <c r="AA191" s="177"/>
      <c r="AB191" s="177"/>
      <c r="AC191" s="177"/>
      <c r="AD191" s="177"/>
      <c r="AE191" s="177"/>
      <c r="AF191" s="177"/>
      <c r="AG191" s="177"/>
      <c r="AH191" s="177"/>
      <c r="AI191" s="177"/>
      <c r="AJ191" s="177"/>
      <c r="AK191" s="177"/>
      <c r="AL191" s="177"/>
      <c r="AM191" s="177"/>
      <c r="AN191" s="177"/>
      <c r="AO191" s="177"/>
      <c r="AP191" s="177"/>
      <c r="AQ191" s="177"/>
      <c r="AR191" s="177"/>
      <c r="AS191" s="177"/>
      <c r="AT191" s="177"/>
      <c r="AU191" s="177"/>
      <c r="AV191" s="177"/>
      <c r="AW191" s="177"/>
      <c r="AX191" s="177"/>
      <c r="AY191" s="177"/>
      <c r="AZ191" s="177"/>
    </row>
    <row r="192" spans="1:52" ht="15" customHeight="1" thickBot="1" x14ac:dyDescent="0.25">
      <c r="A192" s="246">
        <v>12</v>
      </c>
      <c r="B192" s="247" t="s">
        <v>2344</v>
      </c>
      <c r="C192" s="248"/>
      <c r="D192" s="248"/>
      <c r="E192" s="249"/>
      <c r="F192" s="249"/>
      <c r="G192" s="252" t="str">
        <f t="shared" si="15"/>
        <v>P</v>
      </c>
      <c r="H192" s="251" t="s">
        <v>2570</v>
      </c>
      <c r="I192" s="78"/>
      <c r="J192" s="78"/>
      <c r="K192" s="78"/>
      <c r="L192" s="329"/>
      <c r="M192" s="205"/>
      <c r="N192" s="205"/>
      <c r="O192" s="205"/>
      <c r="P192" s="205"/>
      <c r="Q192" s="205"/>
      <c r="R192" s="205"/>
      <c r="S192" s="205"/>
      <c r="T192" s="205"/>
      <c r="U192" s="205"/>
      <c r="V192" s="205"/>
      <c r="W192" s="205"/>
      <c r="X192" s="345"/>
      <c r="Y192" s="177"/>
      <c r="Z192" s="177"/>
      <c r="AA192" s="177"/>
      <c r="AB192" s="177"/>
      <c r="AC192" s="177"/>
      <c r="AD192" s="177"/>
      <c r="AE192" s="177"/>
      <c r="AF192" s="177"/>
      <c r="AG192" s="177"/>
      <c r="AH192" s="177"/>
      <c r="AI192" s="177"/>
      <c r="AJ192" s="177"/>
      <c r="AK192" s="177"/>
      <c r="AL192" s="177"/>
      <c r="AM192" s="177"/>
      <c r="AN192" s="177"/>
      <c r="AO192" s="177"/>
      <c r="AP192" s="177"/>
      <c r="AQ192" s="177"/>
      <c r="AR192" s="177"/>
      <c r="AS192" s="177"/>
      <c r="AT192" s="177"/>
      <c r="AU192" s="177"/>
      <c r="AV192" s="177"/>
      <c r="AW192" s="177"/>
      <c r="AX192" s="177"/>
      <c r="AY192" s="177"/>
      <c r="AZ192" s="177"/>
    </row>
    <row r="193" spans="1:56" ht="15" customHeight="1" thickTop="1" x14ac:dyDescent="0.2">
      <c r="A193" s="246">
        <v>12</v>
      </c>
      <c r="B193" s="247" t="s">
        <v>2347</v>
      </c>
      <c r="C193" s="248"/>
      <c r="D193" s="248"/>
      <c r="E193" s="249"/>
      <c r="F193" s="249"/>
      <c r="G193" s="252" t="str">
        <f ca="1">IF(S197,"P","")</f>
        <v>P</v>
      </c>
      <c r="H193" s="251" t="s">
        <v>2568</v>
      </c>
      <c r="I193" s="76" t="s">
        <v>2347</v>
      </c>
      <c r="J193" s="76"/>
      <c r="K193" s="76"/>
      <c r="L193" s="273" t="s">
        <v>2348</v>
      </c>
      <c r="M193" s="17"/>
      <c r="N193" s="177"/>
      <c r="O193" s="177"/>
      <c r="P193" s="177"/>
      <c r="Q193" s="177"/>
      <c r="R193" s="177"/>
      <c r="S193" s="177"/>
      <c r="T193" s="177"/>
      <c r="U193" s="177"/>
      <c r="V193" s="177"/>
      <c r="W193" s="177"/>
      <c r="X193" s="177"/>
      <c r="Y193" s="177"/>
      <c r="Z193" s="177"/>
      <c r="AA193" s="177"/>
      <c r="AB193" s="177"/>
      <c r="AC193" s="177"/>
      <c r="AD193" s="177"/>
      <c r="AE193" s="177"/>
      <c r="AF193" s="177"/>
      <c r="AG193" s="177"/>
      <c r="AH193" s="177"/>
      <c r="AI193" s="177"/>
      <c r="AJ193" s="177"/>
      <c r="AK193" s="177"/>
      <c r="AL193" s="177"/>
      <c r="AM193" s="177"/>
      <c r="AN193" s="177"/>
      <c r="AO193" s="177"/>
      <c r="AP193" s="177"/>
      <c r="AQ193" s="177"/>
      <c r="AR193" s="177"/>
      <c r="AS193" s="177"/>
      <c r="AT193" s="177"/>
      <c r="AU193" s="177"/>
      <c r="AV193" s="177"/>
      <c r="AW193" s="177"/>
      <c r="AX193" s="177"/>
      <c r="AY193" s="177"/>
      <c r="AZ193" s="177"/>
      <c r="BA193" s="177"/>
      <c r="BB193" s="177"/>
      <c r="BC193" s="177"/>
      <c r="BD193" s="177"/>
    </row>
    <row r="194" spans="1:56" ht="15" customHeight="1" x14ac:dyDescent="0.2">
      <c r="A194" s="246">
        <v>12</v>
      </c>
      <c r="B194" s="247" t="s">
        <v>2349</v>
      </c>
      <c r="C194" s="248"/>
      <c r="D194" s="248"/>
      <c r="E194" s="249"/>
      <c r="F194" s="249"/>
      <c r="G194" s="252" t="str">
        <f ca="1">G193</f>
        <v>P</v>
      </c>
      <c r="H194" s="251" t="s">
        <v>2568</v>
      </c>
      <c r="I194" s="77" t="s">
        <v>2349</v>
      </c>
      <c r="J194" s="77"/>
      <c r="K194" s="77"/>
      <c r="L194" s="327" t="s">
        <v>2350</v>
      </c>
      <c r="M194" s="17"/>
      <c r="N194" s="177"/>
      <c r="O194" s="177"/>
      <c r="P194" s="177"/>
      <c r="Q194" s="177"/>
      <c r="R194" s="177"/>
      <c r="S194" s="177"/>
      <c r="T194" s="177"/>
      <c r="U194" s="177"/>
      <c r="V194" s="177"/>
      <c r="W194" s="177"/>
      <c r="X194" s="342"/>
      <c r="Y194" s="177"/>
      <c r="Z194" s="177"/>
      <c r="AA194" s="177"/>
      <c r="AB194" s="177"/>
      <c r="AC194" s="177"/>
      <c r="AD194" s="177"/>
      <c r="AE194" s="177"/>
      <c r="AF194" s="177"/>
      <c r="AG194" s="177"/>
      <c r="AH194" s="177"/>
      <c r="AI194" s="177"/>
      <c r="AJ194" s="177"/>
      <c r="AK194" s="177"/>
      <c r="AL194" s="177"/>
      <c r="AM194" s="177"/>
      <c r="AN194" s="177"/>
      <c r="AO194" s="177"/>
      <c r="AP194" s="177"/>
      <c r="AQ194" s="177"/>
      <c r="AR194" s="177" t="str">
        <f>SUBSTITUTE(SUBSTITUTE(SUBSTITUTE("vnt"&amp;$B194&amp;$C194&amp;$D194&amp;$E194&amp;$F194,".","_"),"(","_"),")","")</f>
        <v>vnt1203_11_1</v>
      </c>
      <c r="AS194" s="19" t="str">
        <f>IF(ISBLANK(X194),"",X194)</f>
        <v/>
      </c>
      <c r="AT194" s="177"/>
      <c r="AU194" s="177"/>
      <c r="AV194" s="177"/>
      <c r="AW194" s="177"/>
      <c r="AX194" s="177"/>
      <c r="AY194" s="177"/>
      <c r="AZ194" s="177"/>
      <c r="BA194" s="177"/>
      <c r="BB194" s="177"/>
      <c r="BC194" s="177"/>
      <c r="BD194" s="177"/>
    </row>
    <row r="195" spans="1:56" ht="15" customHeight="1" x14ac:dyDescent="0.2">
      <c r="A195" s="246">
        <v>12</v>
      </c>
      <c r="B195" s="247" t="s">
        <v>2349</v>
      </c>
      <c r="C195" s="248"/>
      <c r="D195" s="248"/>
      <c r="E195" s="249"/>
      <c r="F195" s="249"/>
      <c r="G195" s="252" t="str">
        <f t="shared" ref="G195:G223" ca="1" si="17">G194</f>
        <v>P</v>
      </c>
      <c r="H195" s="251" t="s">
        <v>2568</v>
      </c>
      <c r="I195" s="77"/>
      <c r="J195" s="77"/>
      <c r="K195" s="77"/>
      <c r="L195" s="327"/>
      <c r="M195" s="17"/>
      <c r="N195" s="177"/>
      <c r="O195" s="177"/>
      <c r="P195" s="177"/>
      <c r="Q195" s="177"/>
      <c r="R195" s="177"/>
      <c r="S195" s="177"/>
      <c r="T195" s="177"/>
      <c r="U195" s="177"/>
      <c r="V195" s="177"/>
      <c r="W195" s="177"/>
      <c r="X195" s="344"/>
      <c r="Y195" s="177"/>
      <c r="Z195" s="177"/>
      <c r="AA195" s="177"/>
      <c r="AB195" s="177"/>
      <c r="AC195" s="177"/>
      <c r="AD195" s="177"/>
      <c r="AE195" s="177"/>
      <c r="AF195" s="177"/>
      <c r="AG195" s="177"/>
      <c r="AH195" s="177"/>
      <c r="AI195" s="177"/>
      <c r="AJ195" s="177"/>
      <c r="AK195" s="177"/>
      <c r="AL195" s="177"/>
      <c r="AM195" s="177"/>
      <c r="AN195" s="177"/>
      <c r="AO195" s="177"/>
      <c r="AP195" s="177"/>
      <c r="AQ195" s="177"/>
      <c r="AR195" s="177"/>
      <c r="AS195" s="177"/>
      <c r="AT195" s="177"/>
      <c r="AU195" s="177"/>
      <c r="AV195" s="177"/>
      <c r="AW195" s="177"/>
      <c r="AX195" s="177"/>
      <c r="AY195" s="177"/>
      <c r="AZ195" s="177"/>
      <c r="BA195" s="177"/>
      <c r="BB195" s="177"/>
      <c r="BC195" s="177"/>
      <c r="BD195" s="177"/>
    </row>
    <row r="196" spans="1:56" ht="15" customHeight="1" x14ac:dyDescent="0.2">
      <c r="A196" s="246">
        <v>12</v>
      </c>
      <c r="B196" s="247" t="s">
        <v>2349</v>
      </c>
      <c r="C196" s="248"/>
      <c r="D196" s="248"/>
      <c r="E196" s="249"/>
      <c r="F196" s="249"/>
      <c r="G196" s="252" t="str">
        <f t="shared" ca="1" si="17"/>
        <v>P</v>
      </c>
      <c r="H196" s="251" t="s">
        <v>2568</v>
      </c>
      <c r="I196" s="85"/>
      <c r="J196" s="85"/>
      <c r="K196" s="85"/>
      <c r="L196" s="335"/>
      <c r="M196" s="17"/>
      <c r="N196" s="177"/>
      <c r="O196" s="177"/>
      <c r="P196" s="177"/>
      <c r="Q196" s="177"/>
      <c r="R196" s="177"/>
      <c r="S196" s="177"/>
      <c r="T196" s="177"/>
      <c r="U196" s="177"/>
      <c r="V196" s="177"/>
      <c r="W196" s="177"/>
      <c r="X196" s="343"/>
      <c r="Y196" s="177"/>
      <c r="Z196" s="177"/>
      <c r="AA196" s="177"/>
      <c r="AB196" s="177"/>
      <c r="AC196" s="177"/>
      <c r="AD196" s="177"/>
      <c r="AE196" s="177"/>
      <c r="AF196" s="177"/>
      <c r="AG196" s="177"/>
      <c r="AH196" s="177"/>
      <c r="AI196" s="177"/>
      <c r="AJ196" s="177"/>
      <c r="AK196" s="177"/>
      <c r="AL196" s="177"/>
      <c r="AM196" s="177"/>
      <c r="AN196" s="177"/>
      <c r="AO196" s="177"/>
      <c r="AP196" s="177"/>
      <c r="AQ196" s="177"/>
      <c r="AR196" s="177"/>
      <c r="AS196" s="177"/>
      <c r="AT196" s="177"/>
      <c r="AU196" s="177"/>
      <c r="AV196" s="177"/>
      <c r="AW196" s="177"/>
      <c r="AX196" s="177"/>
      <c r="AY196" s="177"/>
      <c r="AZ196" s="177"/>
      <c r="BA196" s="177"/>
      <c r="BB196" s="177"/>
      <c r="BC196" s="177"/>
      <c r="BD196" s="177"/>
    </row>
    <row r="197" spans="1:56" ht="15" customHeight="1" x14ac:dyDescent="0.2">
      <c r="A197" s="246">
        <v>12</v>
      </c>
      <c r="B197" s="247" t="s">
        <v>2351</v>
      </c>
      <c r="C197" s="248"/>
      <c r="D197" s="248"/>
      <c r="E197" s="249"/>
      <c r="F197" s="249"/>
      <c r="G197" s="252" t="str">
        <f t="shared" ca="1" si="17"/>
        <v>P</v>
      </c>
      <c r="H197" s="246" t="s">
        <v>2568</v>
      </c>
      <c r="I197" s="76" t="s">
        <v>2351</v>
      </c>
      <c r="J197" s="76"/>
      <c r="K197" s="76"/>
      <c r="L197" s="333" t="s">
        <v>2352</v>
      </c>
      <c r="M197" s="17"/>
      <c r="N197" s="177"/>
      <c r="O197" s="177"/>
      <c r="P197" s="177" t="b">
        <v>1</v>
      </c>
      <c r="Q197" s="177" t="b">
        <v>1</v>
      </c>
      <c r="R197" s="177" t="b">
        <f ca="1">AND(S197,NOT(BI15="Tropical"))</f>
        <v>1</v>
      </c>
      <c r="S197" s="177" t="b">
        <f ca="1">($W$106=INDEX(INDIRECT($U$106),2))</f>
        <v>1</v>
      </c>
      <c r="T197" s="177" t="b">
        <f t="shared" ref="T197" ca="1" si="18">AND(NOT(S197),W197=TRUE)</f>
        <v>0</v>
      </c>
      <c r="U197" s="177"/>
      <c r="V197" s="177"/>
      <c r="W197" s="10"/>
      <c r="X197" s="342"/>
      <c r="Y197" s="177"/>
      <c r="Z197" s="177"/>
      <c r="AA197" s="177"/>
      <c r="AB197" s="177"/>
      <c r="AC197" s="177" t="b">
        <f ca="1">OR(AD197:AE197)</f>
        <v>1</v>
      </c>
      <c r="AD197" s="177" t="b">
        <f ca="1">T197</f>
        <v>0</v>
      </c>
      <c r="AE197" s="177" t="b">
        <f ca="1">AND(R197,NOT(W197))</f>
        <v>1</v>
      </c>
      <c r="AF197" s="177" t="b">
        <f ca="1">AND(AE197,NOT(Q197))</f>
        <v>0</v>
      </c>
      <c r="AG197" s="177"/>
      <c r="AH197" s="177"/>
      <c r="AI197" s="177"/>
      <c r="AJ197" s="177"/>
      <c r="AK197" s="177"/>
      <c r="AL197" s="177"/>
      <c r="AM197" s="177"/>
      <c r="AN197" s="177"/>
      <c r="AO197" s="177"/>
      <c r="AP197" s="19" t="str">
        <f>SUBSTITUTE(SUBSTITUTE(SUBSTITUTE("vch"&amp;$B197&amp;$C197&amp;$D197&amp;$E197&amp;$F197,".","_"),"(","_"),")","")</f>
        <v>vch1203_11_1_1</v>
      </c>
      <c r="AQ197" s="19" t="str">
        <f>IF(ISBLANK(W197),"",W197)</f>
        <v/>
      </c>
      <c r="AR197" s="177" t="str">
        <f>SUBSTITUTE(SUBSTITUTE(SUBSTITUTE("vnt"&amp;$B197&amp;$C197&amp;$D197&amp;$E197&amp;$F197,".","_"),"(","_"),")","")</f>
        <v>vnt1203_11_1_1</v>
      </c>
      <c r="AS197" s="19" t="str">
        <f>IF(ISBLANK(X197),"",X197)</f>
        <v/>
      </c>
      <c r="AT197" s="177"/>
      <c r="AU197" s="177"/>
      <c r="AV197" s="177"/>
      <c r="AW197" s="177"/>
      <c r="AX197" s="177"/>
      <c r="AY197" s="177"/>
      <c r="AZ197" s="177"/>
      <c r="BA197" s="177"/>
      <c r="BB197" s="177"/>
      <c r="BC197" s="177"/>
      <c r="BD197" s="177"/>
    </row>
    <row r="198" spans="1:56" ht="15" customHeight="1" x14ac:dyDescent="0.2">
      <c r="A198" s="246">
        <v>12</v>
      </c>
      <c r="B198" s="247" t="s">
        <v>2351</v>
      </c>
      <c r="C198" s="248"/>
      <c r="D198" s="248"/>
      <c r="E198" s="249"/>
      <c r="F198" s="249"/>
      <c r="G198" s="252" t="str">
        <f t="shared" ca="1" si="17"/>
        <v>P</v>
      </c>
      <c r="H198" s="246" t="s">
        <v>2568</v>
      </c>
      <c r="I198" s="76"/>
      <c r="J198" s="76"/>
      <c r="K198" s="76"/>
      <c r="L198" s="333"/>
      <c r="M198" s="17"/>
      <c r="N198" s="177"/>
      <c r="O198" s="177"/>
      <c r="P198" s="177"/>
      <c r="Q198" s="177"/>
      <c r="R198" s="177"/>
      <c r="S198" s="177"/>
      <c r="T198" s="177"/>
      <c r="U198" s="177"/>
      <c r="V198" s="177"/>
      <c r="W198" s="177"/>
      <c r="X198" s="344"/>
      <c r="Y198" s="177"/>
      <c r="Z198" s="177"/>
      <c r="AA198" s="177"/>
      <c r="AB198" s="177"/>
      <c r="AC198" s="177"/>
      <c r="AD198" s="177"/>
      <c r="AE198" s="177"/>
      <c r="AF198" s="177"/>
      <c r="AG198" s="177"/>
      <c r="AH198" s="177"/>
      <c r="AI198" s="177"/>
      <c r="AJ198" s="177"/>
      <c r="AK198" s="177"/>
      <c r="AL198" s="177"/>
      <c r="AM198" s="177"/>
      <c r="AN198" s="177"/>
      <c r="AO198" s="177"/>
      <c r="AP198" s="177"/>
      <c r="AQ198" s="177"/>
      <c r="AR198" s="177"/>
      <c r="AS198" s="177"/>
      <c r="AT198" s="177"/>
      <c r="AU198" s="177"/>
      <c r="AV198" s="177"/>
      <c r="AW198" s="177"/>
      <c r="AX198" s="177"/>
      <c r="AY198" s="177"/>
      <c r="AZ198" s="177"/>
      <c r="BA198" s="177"/>
      <c r="BB198" s="177"/>
      <c r="BC198" s="177"/>
      <c r="BD198" s="177"/>
    </row>
    <row r="199" spans="1:56" s="113" customFormat="1" ht="15" customHeight="1" x14ac:dyDescent="0.2">
      <c r="A199" s="246">
        <v>12</v>
      </c>
      <c r="B199" s="247" t="s">
        <v>2351</v>
      </c>
      <c r="C199" s="248"/>
      <c r="D199" s="248"/>
      <c r="E199" s="249"/>
      <c r="F199" s="249"/>
      <c r="G199" s="252" t="str">
        <f t="shared" ca="1" si="17"/>
        <v>P</v>
      </c>
      <c r="H199" s="246" t="s">
        <v>2568</v>
      </c>
      <c r="I199" s="76"/>
      <c r="J199" s="76"/>
      <c r="K199" s="76"/>
      <c r="L199" s="186" t="s">
        <v>2353</v>
      </c>
      <c r="M199" s="17"/>
      <c r="N199" s="177"/>
      <c r="O199" s="177"/>
      <c r="P199" s="177"/>
      <c r="Q199" s="177"/>
      <c r="R199" s="177"/>
      <c r="S199" s="177"/>
      <c r="T199" s="177"/>
      <c r="U199" s="177"/>
      <c r="V199" s="177"/>
      <c r="W199" s="177"/>
      <c r="X199" s="344"/>
      <c r="Y199" s="177"/>
      <c r="Z199" s="177"/>
      <c r="AA199" s="177"/>
      <c r="AB199" s="177"/>
      <c r="AC199" s="177"/>
      <c r="AD199" s="177"/>
      <c r="AE199" s="177"/>
      <c r="AF199" s="177"/>
      <c r="AG199" s="177"/>
      <c r="AH199" s="177"/>
      <c r="AI199" s="177"/>
      <c r="AJ199" s="177"/>
      <c r="AK199" s="177"/>
      <c r="AL199" s="177"/>
      <c r="AM199" s="177"/>
      <c r="AN199" s="177"/>
      <c r="AO199" s="177"/>
      <c r="AP199" s="177"/>
      <c r="AQ199" s="177"/>
      <c r="AR199" s="177"/>
      <c r="AS199" s="177"/>
      <c r="AT199" s="177"/>
      <c r="AU199" s="177"/>
      <c r="AV199" s="177"/>
      <c r="AW199" s="177"/>
      <c r="AX199" s="177"/>
      <c r="AY199" s="177"/>
      <c r="AZ199" s="177"/>
      <c r="BA199" s="177"/>
      <c r="BB199" s="177"/>
      <c r="BC199" s="177"/>
      <c r="BD199" s="177"/>
    </row>
    <row r="200" spans="1:56" s="113" customFormat="1" ht="15" customHeight="1" x14ac:dyDescent="0.2">
      <c r="A200" s="246">
        <v>12</v>
      </c>
      <c r="B200" s="247" t="s">
        <v>2351</v>
      </c>
      <c r="C200" s="248"/>
      <c r="D200" s="248"/>
      <c r="E200" s="249"/>
      <c r="F200" s="249"/>
      <c r="G200" s="252" t="str">
        <f t="shared" ca="1" si="17"/>
        <v>P</v>
      </c>
      <c r="H200" s="246" t="s">
        <v>2568</v>
      </c>
      <c r="I200" s="85"/>
      <c r="J200" s="85"/>
      <c r="K200" s="85"/>
      <c r="L200" s="227" t="s">
        <v>2354</v>
      </c>
      <c r="M200" s="17"/>
      <c r="N200" s="177"/>
      <c r="O200" s="177"/>
      <c r="P200" s="177"/>
      <c r="Q200" s="177"/>
      <c r="R200" s="177"/>
      <c r="S200" s="177"/>
      <c r="T200" s="177"/>
      <c r="U200" s="177"/>
      <c r="V200" s="177"/>
      <c r="W200" s="177"/>
      <c r="X200" s="343"/>
      <c r="Y200" s="177"/>
      <c r="Z200" s="177"/>
      <c r="AA200" s="177"/>
      <c r="AB200" s="177"/>
      <c r="AC200" s="177"/>
      <c r="AD200" s="177"/>
      <c r="AE200" s="177"/>
      <c r="AF200" s="177"/>
      <c r="AG200" s="177"/>
      <c r="AH200" s="177"/>
      <c r="AI200" s="177"/>
      <c r="AJ200" s="177"/>
      <c r="AK200" s="177"/>
      <c r="AL200" s="177"/>
      <c r="AM200" s="177"/>
      <c r="AN200" s="177"/>
      <c r="AO200" s="177"/>
      <c r="AP200" s="177"/>
      <c r="AQ200" s="177"/>
      <c r="AR200" s="177"/>
      <c r="AS200" s="177"/>
      <c r="AT200" s="177"/>
      <c r="AU200" s="177"/>
      <c r="AV200" s="177"/>
      <c r="AW200" s="177"/>
      <c r="AX200" s="177"/>
      <c r="AY200" s="177"/>
      <c r="AZ200" s="177"/>
      <c r="BA200" s="177"/>
      <c r="BB200" s="177"/>
      <c r="BC200" s="177"/>
      <c r="BD200" s="177"/>
    </row>
    <row r="201" spans="1:56" ht="15" customHeight="1" x14ac:dyDescent="0.2">
      <c r="A201" s="246">
        <v>12</v>
      </c>
      <c r="B201" s="247" t="s">
        <v>2355</v>
      </c>
      <c r="C201" s="248"/>
      <c r="D201" s="248"/>
      <c r="E201" s="249"/>
      <c r="F201" s="249"/>
      <c r="G201" s="252" t="str">
        <f t="shared" ca="1" si="17"/>
        <v>P</v>
      </c>
      <c r="H201" s="246" t="s">
        <v>2568</v>
      </c>
      <c r="I201" s="77" t="s">
        <v>2355</v>
      </c>
      <c r="J201" s="77"/>
      <c r="K201" s="77"/>
      <c r="L201" s="327" t="s">
        <v>2356</v>
      </c>
      <c r="M201" s="17"/>
      <c r="N201" s="17"/>
      <c r="O201" s="17"/>
      <c r="P201" s="17"/>
      <c r="Q201" s="17"/>
      <c r="R201" s="17"/>
      <c r="S201" s="17"/>
      <c r="T201" s="17"/>
      <c r="U201" s="17"/>
      <c r="V201" s="17"/>
      <c r="W201" s="226" t="s">
        <v>2591</v>
      </c>
      <c r="X201" s="342"/>
      <c r="Y201" s="177"/>
      <c r="Z201" s="177"/>
      <c r="AA201" s="177"/>
      <c r="AB201" s="177"/>
      <c r="AC201" s="177"/>
      <c r="AD201" s="177"/>
      <c r="AE201" s="177"/>
      <c r="AF201" s="177"/>
      <c r="AG201" s="177"/>
      <c r="AH201" s="177"/>
      <c r="AI201" s="177"/>
      <c r="AJ201" s="177"/>
      <c r="AK201" s="177"/>
      <c r="AL201" s="177"/>
      <c r="AM201" s="177"/>
      <c r="AN201" s="177"/>
      <c r="AO201" s="177"/>
      <c r="AP201" s="177"/>
      <c r="AQ201" s="177"/>
      <c r="AR201" s="177" t="str">
        <f>SUBSTITUTE(SUBSTITUTE(SUBSTITUTE("vnt"&amp;$B201&amp;$C201&amp;$D201&amp;$E201&amp;$F201,".","_"),"(","_"),")","")</f>
        <v>vnt1203_11_1_2</v>
      </c>
      <c r="AS201" s="19" t="str">
        <f>IF(ISBLANK(X201),"",X201)</f>
        <v/>
      </c>
      <c r="AT201" s="177"/>
      <c r="AU201" s="177"/>
      <c r="AV201" s="177"/>
      <c r="AW201" s="177"/>
      <c r="AX201" s="177"/>
      <c r="AY201" s="177"/>
      <c r="AZ201" s="177"/>
      <c r="BA201" s="177"/>
      <c r="BB201" s="177"/>
      <c r="BC201" s="177"/>
      <c r="BD201" s="177"/>
    </row>
    <row r="202" spans="1:56" ht="15" customHeight="1" x14ac:dyDescent="0.2">
      <c r="A202" s="246">
        <v>12</v>
      </c>
      <c r="B202" s="247" t="s">
        <v>2355</v>
      </c>
      <c r="C202" s="248" t="s">
        <v>2588</v>
      </c>
      <c r="D202" s="248"/>
      <c r="E202" s="249"/>
      <c r="F202" s="249"/>
      <c r="G202" s="252" t="str">
        <f t="shared" ca="1" si="17"/>
        <v>P</v>
      </c>
      <c r="H202" s="246" t="s">
        <v>2568</v>
      </c>
      <c r="I202" s="77"/>
      <c r="J202" s="77"/>
      <c r="K202" s="77"/>
      <c r="L202" s="327"/>
      <c r="M202" s="17"/>
      <c r="N202" s="17"/>
      <c r="O202" s="17"/>
      <c r="P202" s="17" t="b">
        <v>1</v>
      </c>
      <c r="Q202" s="17" t="b">
        <v>1</v>
      </c>
      <c r="R202" s="17" t="b">
        <f ca="1">AND(S202,NOT(BI15="Tropical"))</f>
        <v>1</v>
      </c>
      <c r="S202" s="17" t="b">
        <f ca="1">($W$106=INDEX(INDIRECT($U$106),2))</f>
        <v>1</v>
      </c>
      <c r="T202" s="17" t="b">
        <f ca="1">OR(W202&gt;50,AND(NOT(S202),LEN(W202)&gt;0))</f>
        <v>0</v>
      </c>
      <c r="U202" s="17"/>
      <c r="V202" s="17"/>
      <c r="W202" s="197"/>
      <c r="X202" s="344"/>
      <c r="Y202" s="177"/>
      <c r="Z202" s="177"/>
      <c r="AA202" s="177"/>
      <c r="AB202" s="177"/>
      <c r="AC202" s="177" t="b">
        <f ca="1">OR(AD202:AE202)</f>
        <v>1</v>
      </c>
      <c r="AD202" s="177" t="b">
        <f ca="1">T202</f>
        <v>0</v>
      </c>
      <c r="AE202" s="177" t="b">
        <f ca="1">AND(R202,LEN(W202)=0)</f>
        <v>1</v>
      </c>
      <c r="AF202" s="177" t="b">
        <f ca="1">AND(AE202,NOT(Q202))</f>
        <v>0</v>
      </c>
      <c r="AG202" s="177"/>
      <c r="AH202" s="177"/>
      <c r="AI202" s="177"/>
      <c r="AJ202" s="177"/>
      <c r="AK202" s="177"/>
      <c r="AL202" s="177"/>
      <c r="AM202" s="177"/>
      <c r="AN202" s="177"/>
      <c r="AO202" s="177"/>
      <c r="AP202" s="19" t="str">
        <f>SUBSTITUTE(SUBSTITUTE(SUBSTITUTE("vch"&amp;$B202&amp;$C202&amp;$D202&amp;$E202&amp;$F202,".","_"),"(","_"),")","")</f>
        <v>vch1203_11_1_2a</v>
      </c>
      <c r="AQ202" s="19" t="str">
        <f>IF(ISBLANK(W202),"",W202)</f>
        <v/>
      </c>
      <c r="AR202" s="177"/>
      <c r="AS202" s="177"/>
      <c r="AT202" s="177"/>
      <c r="AU202" s="177"/>
      <c r="AV202" s="177"/>
      <c r="AW202" s="177"/>
      <c r="AX202" s="177"/>
      <c r="AY202" s="177"/>
      <c r="AZ202" s="177"/>
      <c r="BA202" s="177"/>
      <c r="BB202" s="177"/>
      <c r="BC202" s="177"/>
      <c r="BD202" s="177"/>
    </row>
    <row r="203" spans="1:56" ht="15" customHeight="1" x14ac:dyDescent="0.2">
      <c r="A203" s="246">
        <v>12</v>
      </c>
      <c r="B203" s="247" t="s">
        <v>2355</v>
      </c>
      <c r="C203" s="248"/>
      <c r="D203" s="248"/>
      <c r="E203" s="249"/>
      <c r="F203" s="249"/>
      <c r="G203" s="252" t="str">
        <f t="shared" ca="1" si="17"/>
        <v>P</v>
      </c>
      <c r="H203" s="246" t="s">
        <v>2568</v>
      </c>
      <c r="I203" s="77"/>
      <c r="J203" s="77"/>
      <c r="K203" s="77"/>
      <c r="L203" s="327"/>
      <c r="M203" s="17"/>
      <c r="N203" s="17"/>
      <c r="O203" s="17"/>
      <c r="P203" s="17"/>
      <c r="Q203" s="17"/>
      <c r="R203" s="17"/>
      <c r="S203" s="17"/>
      <c r="T203" s="17"/>
      <c r="U203" s="17"/>
      <c r="V203" s="17"/>
      <c r="W203" s="226" t="s">
        <v>2592</v>
      </c>
      <c r="X203" s="344"/>
      <c r="Y203" s="177"/>
      <c r="Z203" s="177"/>
      <c r="AA203" s="177"/>
      <c r="AB203" s="177"/>
      <c r="AC203" s="177"/>
      <c r="AD203" s="177"/>
      <c r="AE203" s="177"/>
      <c r="AF203" s="177"/>
      <c r="AG203" s="177"/>
      <c r="AH203" s="177"/>
      <c r="AI203" s="177"/>
      <c r="AJ203" s="177"/>
      <c r="AK203" s="177"/>
      <c r="AL203" s="177"/>
      <c r="AM203" s="177"/>
      <c r="AN203" s="177"/>
      <c r="AO203" s="177"/>
      <c r="AP203" s="177"/>
      <c r="AQ203" s="177"/>
      <c r="AR203" s="177"/>
      <c r="AS203" s="177"/>
      <c r="AT203" s="177"/>
      <c r="AU203" s="177"/>
      <c r="AV203" s="177"/>
      <c r="AW203" s="177"/>
      <c r="AX203" s="177"/>
      <c r="AY203" s="177"/>
      <c r="AZ203" s="177"/>
      <c r="BA203" s="177"/>
      <c r="BB203" s="177"/>
      <c r="BC203" s="177"/>
      <c r="BD203" s="177"/>
    </row>
    <row r="204" spans="1:56" ht="15" customHeight="1" x14ac:dyDescent="0.2">
      <c r="A204" s="246">
        <v>12</v>
      </c>
      <c r="B204" s="247" t="s">
        <v>2355</v>
      </c>
      <c r="C204" s="248" t="s">
        <v>2590</v>
      </c>
      <c r="D204" s="248"/>
      <c r="E204" s="249"/>
      <c r="F204" s="249"/>
      <c r="G204" s="252" t="str">
        <f t="shared" ca="1" si="17"/>
        <v>P</v>
      </c>
      <c r="H204" s="246" t="s">
        <v>2568</v>
      </c>
      <c r="I204" s="77"/>
      <c r="J204" s="77"/>
      <c r="K204" s="77"/>
      <c r="L204" s="327"/>
      <c r="M204" s="17"/>
      <c r="N204" s="17"/>
      <c r="O204" s="17"/>
      <c r="P204" s="17" t="b">
        <v>1</v>
      </c>
      <c r="Q204" s="17" t="b">
        <v>1</v>
      </c>
      <c r="R204" s="17" t="b">
        <f ca="1">AND(S204,NOT(BI15="Tropical"))</f>
        <v>1</v>
      </c>
      <c r="S204" s="17" t="b">
        <f ca="1">($W$106=INDEX(INDIRECT($U$106),2))</f>
        <v>1</v>
      </c>
      <c r="T204" s="17" t="b">
        <f ca="1">OR(W204&gt;50,AND(NOT(S204),LEN(W204)&gt;0))</f>
        <v>0</v>
      </c>
      <c r="U204" s="17"/>
      <c r="V204" s="17"/>
      <c r="W204" s="197"/>
      <c r="X204" s="344"/>
      <c r="Y204" s="177"/>
      <c r="Z204" s="177"/>
      <c r="AA204" s="177"/>
      <c r="AB204" s="177"/>
      <c r="AC204" s="177" t="b">
        <f ca="1">OR(AD204:AE204)</f>
        <v>1</v>
      </c>
      <c r="AD204" s="177" t="b">
        <f ca="1">T204</f>
        <v>0</v>
      </c>
      <c r="AE204" s="177" t="b">
        <f ca="1">AND(R204,LEN(W204)=0)</f>
        <v>1</v>
      </c>
      <c r="AF204" s="177" t="b">
        <f ca="1">AND(AE204,NOT(Q204))</f>
        <v>0</v>
      </c>
      <c r="AG204" s="177"/>
      <c r="AH204" s="177"/>
      <c r="AI204" s="177"/>
      <c r="AJ204" s="177"/>
      <c r="AK204" s="177"/>
      <c r="AL204" s="177"/>
      <c r="AM204" s="177"/>
      <c r="AN204" s="177"/>
      <c r="AO204" s="177"/>
      <c r="AP204" s="19" t="str">
        <f>SUBSTITUTE(SUBSTITUTE(SUBSTITUTE("vch"&amp;$B204&amp;$C204&amp;$D204&amp;$E204&amp;$F204,".","_"),"(","_"),")","")</f>
        <v>vch1203_11_1_2b</v>
      </c>
      <c r="AQ204" s="19" t="str">
        <f>IF(ISBLANK(W204),"",W204)</f>
        <v/>
      </c>
      <c r="AR204" s="177"/>
      <c r="AS204" s="177"/>
      <c r="AT204" s="177"/>
      <c r="AU204" s="177"/>
      <c r="AV204" s="177"/>
      <c r="AW204" s="177"/>
      <c r="AX204" s="177"/>
      <c r="AY204" s="177"/>
      <c r="AZ204" s="177"/>
      <c r="BA204" s="177"/>
      <c r="BB204" s="177"/>
      <c r="BC204" s="177"/>
      <c r="BD204" s="177"/>
    </row>
    <row r="205" spans="1:56" ht="15" customHeight="1" x14ac:dyDescent="0.2">
      <c r="A205" s="246">
        <v>12</v>
      </c>
      <c r="B205" s="247" t="s">
        <v>2355</v>
      </c>
      <c r="C205" s="248"/>
      <c r="D205" s="248"/>
      <c r="E205" s="249"/>
      <c r="F205" s="249"/>
      <c r="G205" s="252" t="str">
        <f t="shared" ca="1" si="17"/>
        <v>P</v>
      </c>
      <c r="H205" s="246" t="s">
        <v>2568</v>
      </c>
      <c r="I205" s="77"/>
      <c r="J205" s="77"/>
      <c r="K205" s="77"/>
      <c r="L205" s="327"/>
      <c r="M205" s="17"/>
      <c r="N205" s="17"/>
      <c r="O205" s="17"/>
      <c r="P205" s="17"/>
      <c r="Q205" s="17"/>
      <c r="R205" s="17"/>
      <c r="S205" s="17"/>
      <c r="T205" s="17"/>
      <c r="U205" s="17"/>
      <c r="V205" s="17"/>
      <c r="W205" s="17"/>
      <c r="X205" s="344"/>
      <c r="Y205" s="177"/>
      <c r="Z205" s="177"/>
      <c r="AA205" s="177"/>
      <c r="AB205" s="177"/>
      <c r="AC205" s="177"/>
      <c r="AD205" s="177"/>
      <c r="AE205" s="177"/>
      <c r="AF205" s="177"/>
      <c r="AG205" s="177"/>
      <c r="AH205" s="177"/>
      <c r="AI205" s="177"/>
      <c r="AJ205" s="177"/>
      <c r="AK205" s="177"/>
      <c r="AL205" s="177"/>
      <c r="AM205" s="177"/>
      <c r="AN205" s="177"/>
      <c r="AO205" s="177"/>
      <c r="AP205" s="177"/>
      <c r="AQ205" s="177"/>
      <c r="AR205" s="177"/>
      <c r="AS205" s="177"/>
      <c r="AT205" s="177"/>
      <c r="AU205" s="177"/>
      <c r="AV205" s="177"/>
      <c r="AW205" s="177"/>
      <c r="AX205" s="177"/>
      <c r="AY205" s="177"/>
      <c r="AZ205" s="177"/>
      <c r="BA205" s="177"/>
      <c r="BB205" s="177"/>
      <c r="BC205" s="177"/>
      <c r="BD205" s="177"/>
    </row>
    <row r="206" spans="1:56" s="113" customFormat="1" ht="15" customHeight="1" x14ac:dyDescent="0.2">
      <c r="A206" s="246">
        <v>12</v>
      </c>
      <c r="B206" s="247" t="s">
        <v>2355</v>
      </c>
      <c r="C206" s="248"/>
      <c r="D206" s="248"/>
      <c r="E206" s="249"/>
      <c r="F206" s="249"/>
      <c r="G206" s="252" t="str">
        <f t="shared" ca="1" si="17"/>
        <v>P</v>
      </c>
      <c r="H206" s="246" t="s">
        <v>2568</v>
      </c>
      <c r="I206" s="77"/>
      <c r="J206" s="77"/>
      <c r="K206" s="77"/>
      <c r="L206" s="186" t="s">
        <v>2353</v>
      </c>
      <c r="M206" s="17"/>
      <c r="N206" s="17"/>
      <c r="O206" s="17"/>
      <c r="P206" s="17"/>
      <c r="Q206" s="17"/>
      <c r="R206" s="17"/>
      <c r="S206" s="17"/>
      <c r="T206" s="17"/>
      <c r="U206" s="17"/>
      <c r="V206" s="17"/>
      <c r="W206" s="17"/>
      <c r="X206" s="344"/>
      <c r="Y206" s="177"/>
      <c r="Z206" s="177"/>
      <c r="AA206" s="177"/>
      <c r="AB206" s="177"/>
      <c r="AC206" s="177"/>
      <c r="AD206" s="177"/>
      <c r="AE206" s="177"/>
      <c r="AF206" s="177"/>
      <c r="AG206" s="177"/>
      <c r="AH206" s="177"/>
      <c r="AI206" s="177"/>
      <c r="AJ206" s="177"/>
      <c r="AK206" s="177"/>
      <c r="AL206" s="177"/>
      <c r="AM206" s="177"/>
      <c r="AN206" s="177"/>
      <c r="AO206" s="177"/>
      <c r="AP206" s="177"/>
      <c r="AQ206" s="177"/>
      <c r="AR206" s="177"/>
      <c r="AS206" s="177"/>
      <c r="AT206" s="177"/>
      <c r="AU206" s="177"/>
      <c r="AV206" s="177"/>
      <c r="AW206" s="177"/>
      <c r="AX206" s="177"/>
      <c r="AY206" s="177"/>
      <c r="AZ206" s="177"/>
      <c r="BA206" s="177"/>
      <c r="BB206" s="177"/>
      <c r="BC206" s="177"/>
      <c r="BD206" s="177"/>
    </row>
    <row r="207" spans="1:56" s="113" customFormat="1" ht="15" customHeight="1" thickBot="1" x14ac:dyDescent="0.25">
      <c r="A207" s="246">
        <v>12</v>
      </c>
      <c r="B207" s="247" t="s">
        <v>2355</v>
      </c>
      <c r="C207" s="248"/>
      <c r="D207" s="248"/>
      <c r="E207" s="249"/>
      <c r="F207" s="249"/>
      <c r="G207" s="252" t="str">
        <f t="shared" ca="1" si="17"/>
        <v>P</v>
      </c>
      <c r="H207" s="246" t="s">
        <v>2568</v>
      </c>
      <c r="I207" s="78"/>
      <c r="J207" s="78"/>
      <c r="K207" s="78"/>
      <c r="L207" s="220" t="s">
        <v>2354</v>
      </c>
      <c r="M207" s="205"/>
      <c r="N207" s="205"/>
      <c r="O207" s="205"/>
      <c r="P207" s="205"/>
      <c r="Q207" s="205"/>
      <c r="R207" s="205"/>
      <c r="S207" s="205"/>
      <c r="T207" s="205"/>
      <c r="U207" s="205"/>
      <c r="V207" s="205"/>
      <c r="W207" s="205"/>
      <c r="X207" s="345"/>
      <c r="Y207" s="177"/>
      <c r="Z207" s="177"/>
      <c r="AA207" s="177"/>
      <c r="AB207" s="177"/>
      <c r="AC207" s="177"/>
      <c r="AD207" s="177"/>
      <c r="AE207" s="177"/>
      <c r="AF207" s="177"/>
      <c r="AG207" s="177"/>
      <c r="AH207" s="177"/>
      <c r="AI207" s="177"/>
      <c r="AJ207" s="177"/>
      <c r="AK207" s="177"/>
      <c r="AL207" s="177"/>
      <c r="AM207" s="177"/>
      <c r="AN207" s="177"/>
      <c r="AO207" s="177"/>
      <c r="AP207" s="177"/>
      <c r="AQ207" s="177"/>
      <c r="AR207" s="177"/>
      <c r="AS207" s="177"/>
      <c r="AT207" s="177"/>
      <c r="AU207" s="177"/>
      <c r="AV207" s="177"/>
      <c r="AW207" s="177"/>
      <c r="AX207" s="177"/>
      <c r="AY207" s="177"/>
      <c r="AZ207" s="177"/>
      <c r="BA207" s="177"/>
      <c r="BB207" s="177"/>
      <c r="BC207" s="177"/>
      <c r="BD207" s="177"/>
    </row>
    <row r="208" spans="1:56" ht="15" customHeight="1" thickTop="1" x14ac:dyDescent="0.2">
      <c r="A208" s="246">
        <v>12</v>
      </c>
      <c r="B208" s="247" t="s">
        <v>2358</v>
      </c>
      <c r="C208" s="248"/>
      <c r="D208" s="248"/>
      <c r="E208" s="249"/>
      <c r="F208" s="249"/>
      <c r="G208" s="252" t="str">
        <f t="shared" ca="1" si="17"/>
        <v>P</v>
      </c>
      <c r="H208" s="251" t="s">
        <v>2570</v>
      </c>
      <c r="I208" s="82" t="s">
        <v>2358</v>
      </c>
      <c r="J208" s="82"/>
      <c r="K208" s="82"/>
      <c r="L208" s="334" t="s">
        <v>2359</v>
      </c>
      <c r="M208" s="207"/>
      <c r="N208" s="207"/>
      <c r="O208" s="207"/>
      <c r="P208" s="207" t="b">
        <v>0</v>
      </c>
      <c r="Q208" s="207" t="b">
        <v>1</v>
      </c>
      <c r="R208" s="207" t="b">
        <f ca="1">S208</f>
        <v>1</v>
      </c>
      <c r="S208" s="207" t="b">
        <f ca="1">($W$106=INDEX(INDIRECT($U$106),2))</f>
        <v>1</v>
      </c>
      <c r="T208" s="207" t="b">
        <f t="shared" ref="T208" ca="1" si="19">AND(NOT(S208),W208=TRUE)</f>
        <v>0</v>
      </c>
      <c r="U208" s="207"/>
      <c r="V208" s="207"/>
      <c r="W208" s="208"/>
      <c r="X208" s="346"/>
      <c r="Y208" s="177"/>
      <c r="Z208" s="177"/>
      <c r="AA208" s="177"/>
      <c r="AB208" s="177"/>
      <c r="AC208" s="177" t="b">
        <f ca="1">OR(AD208:AE208)</f>
        <v>1</v>
      </c>
      <c r="AD208" s="177" t="b">
        <f ca="1">T208</f>
        <v>0</v>
      </c>
      <c r="AE208" s="177" t="b">
        <f ca="1">AND(R208,NOT(W208))</f>
        <v>1</v>
      </c>
      <c r="AF208" s="177" t="b">
        <f ca="1">AND(AE208,NOT(Q208))</f>
        <v>0</v>
      </c>
      <c r="AG208" s="177"/>
      <c r="AH208" s="177"/>
      <c r="AI208" s="177"/>
      <c r="AJ208" s="177"/>
      <c r="AK208" s="177"/>
      <c r="AL208" s="177"/>
      <c r="AM208" s="177"/>
      <c r="AN208" s="177"/>
      <c r="AO208" s="177"/>
      <c r="AP208" s="19" t="str">
        <f>SUBSTITUTE(SUBSTITUTE(SUBSTITUTE("vch"&amp;$B208&amp;$C208&amp;$D208&amp;$E208&amp;$F208,".","_"),"(","_"),")","")</f>
        <v>vch1203_12</v>
      </c>
      <c r="AQ208" s="19" t="str">
        <f>IF(ISBLANK(W208),"",W208)</f>
        <v/>
      </c>
      <c r="AR208" s="177" t="str">
        <f>SUBSTITUTE(SUBSTITUTE(SUBSTITUTE("vnt"&amp;$B208&amp;$C208&amp;$D208&amp;$E208&amp;$F208,".","_"),"(","_"),")","")</f>
        <v>vnt1203_12</v>
      </c>
      <c r="AS208" s="19" t="str">
        <f>IF(ISBLANK(X208),"",X208)</f>
        <v/>
      </c>
      <c r="AT208" s="177"/>
      <c r="AU208" s="177"/>
      <c r="AV208" s="177"/>
      <c r="AW208" s="177"/>
      <c r="AX208" s="177"/>
      <c r="AY208" s="177"/>
      <c r="AZ208" s="177"/>
      <c r="BA208" s="177"/>
      <c r="BB208" s="177"/>
      <c r="BC208" s="177"/>
      <c r="BD208" s="177"/>
    </row>
    <row r="209" spans="1:56" ht="15" customHeight="1" x14ac:dyDescent="0.2">
      <c r="A209" s="246">
        <v>12</v>
      </c>
      <c r="B209" s="247" t="s">
        <v>2358</v>
      </c>
      <c r="C209" s="248"/>
      <c r="D209" s="248"/>
      <c r="E209" s="249"/>
      <c r="F209" s="249"/>
      <c r="G209" s="252" t="str">
        <f t="shared" ca="1" si="17"/>
        <v>P</v>
      </c>
      <c r="H209" s="251" t="s">
        <v>2570</v>
      </c>
      <c r="I209" s="80"/>
      <c r="J209" s="80"/>
      <c r="K209" s="80"/>
      <c r="L209" s="333"/>
      <c r="M209" s="17"/>
      <c r="N209" s="17"/>
      <c r="O209" s="17"/>
      <c r="P209" s="17"/>
      <c r="Q209" s="17"/>
      <c r="R209" s="17"/>
      <c r="S209" s="17"/>
      <c r="T209" s="17"/>
      <c r="U209" s="17"/>
      <c r="V209" s="17"/>
      <c r="W209" s="17"/>
      <c r="X209" s="344"/>
      <c r="Y209" s="177"/>
      <c r="Z209" s="177"/>
      <c r="AA209" s="177"/>
      <c r="AB209" s="177"/>
      <c r="AC209" s="177"/>
      <c r="AD209" s="177"/>
      <c r="AE209" s="177"/>
      <c r="AF209" s="177"/>
      <c r="AG209" s="177"/>
      <c r="AH209" s="177"/>
      <c r="AI209" s="177"/>
      <c r="AJ209" s="177"/>
      <c r="AK209" s="177"/>
      <c r="AL209" s="177"/>
      <c r="AM209" s="177"/>
      <c r="AN209" s="177"/>
      <c r="AO209" s="177"/>
      <c r="AP209" s="177"/>
      <c r="AQ209" s="177"/>
      <c r="AR209" s="177"/>
      <c r="AS209" s="177"/>
      <c r="AT209" s="177"/>
      <c r="AU209" s="177"/>
      <c r="AV209" s="177"/>
      <c r="AW209" s="177"/>
      <c r="AX209" s="177"/>
      <c r="AY209" s="177"/>
      <c r="AZ209" s="177"/>
      <c r="BA209" s="177"/>
      <c r="BB209" s="177"/>
      <c r="BC209" s="177"/>
      <c r="BD209" s="177"/>
    </row>
    <row r="210" spans="1:56" s="113" customFormat="1" ht="15" customHeight="1" thickBot="1" x14ac:dyDescent="0.25">
      <c r="A210" s="246">
        <v>12</v>
      </c>
      <c r="B210" s="247" t="s">
        <v>2358</v>
      </c>
      <c r="C210" s="248"/>
      <c r="D210" s="248"/>
      <c r="E210" s="249"/>
      <c r="F210" s="249"/>
      <c r="G210" s="252" t="str">
        <f t="shared" ca="1" si="17"/>
        <v>P</v>
      </c>
      <c r="H210" s="251" t="s">
        <v>2570</v>
      </c>
      <c r="I210" s="81"/>
      <c r="J210" s="81"/>
      <c r="K210" s="81"/>
      <c r="L210" s="220" t="s">
        <v>2360</v>
      </c>
      <c r="M210" s="205"/>
      <c r="N210" s="205"/>
      <c r="O210" s="205"/>
      <c r="P210" s="205"/>
      <c r="Q210" s="205"/>
      <c r="R210" s="205"/>
      <c r="S210" s="205"/>
      <c r="T210" s="205"/>
      <c r="U210" s="205"/>
      <c r="V210" s="205"/>
      <c r="W210" s="205"/>
      <c r="X210" s="345"/>
      <c r="Y210" s="177"/>
      <c r="Z210" s="177"/>
      <c r="AA210" s="177"/>
      <c r="AB210" s="177"/>
      <c r="AC210" s="177"/>
      <c r="AD210" s="177"/>
      <c r="AE210" s="177"/>
      <c r="AF210" s="177"/>
      <c r="AG210" s="177"/>
      <c r="AH210" s="177"/>
      <c r="AI210" s="177"/>
      <c r="AJ210" s="177"/>
      <c r="AK210" s="177"/>
      <c r="AL210" s="177"/>
      <c r="AM210" s="177"/>
      <c r="AN210" s="177"/>
      <c r="AO210" s="177"/>
      <c r="AP210" s="177"/>
      <c r="AQ210" s="177"/>
      <c r="AR210" s="177"/>
      <c r="AS210" s="177"/>
      <c r="AT210" s="177"/>
      <c r="AU210" s="177"/>
      <c r="AV210" s="177"/>
      <c r="AW210" s="177"/>
      <c r="AX210" s="177"/>
      <c r="AY210" s="177"/>
      <c r="AZ210" s="177"/>
      <c r="BA210" s="177"/>
      <c r="BB210" s="177"/>
      <c r="BC210" s="177"/>
      <c r="BD210" s="177"/>
    </row>
    <row r="211" spans="1:56" ht="15" customHeight="1" thickTop="1" x14ac:dyDescent="0.2">
      <c r="A211" s="246">
        <v>12</v>
      </c>
      <c r="B211" s="247" t="s">
        <v>2361</v>
      </c>
      <c r="C211" s="248"/>
      <c r="D211" s="248"/>
      <c r="E211" s="249"/>
      <c r="F211" s="249"/>
      <c r="G211" s="252" t="str">
        <f t="shared" ca="1" si="17"/>
        <v>P</v>
      </c>
      <c r="H211" s="251" t="s">
        <v>2568</v>
      </c>
      <c r="I211" s="76" t="s">
        <v>2361</v>
      </c>
      <c r="J211" s="76"/>
      <c r="K211" s="79"/>
      <c r="L211" s="327" t="s">
        <v>2362</v>
      </c>
      <c r="M211" s="17"/>
      <c r="N211" s="177"/>
      <c r="O211" s="177"/>
      <c r="P211" s="177"/>
      <c r="Q211" s="177"/>
      <c r="R211" s="177"/>
      <c r="S211" s="177"/>
      <c r="T211" s="177"/>
      <c r="U211" s="177"/>
      <c r="V211" s="177"/>
      <c r="W211" s="177"/>
      <c r="X211" s="177"/>
      <c r="Y211" s="177"/>
      <c r="Z211" s="177"/>
      <c r="AA211" s="177"/>
      <c r="AB211" s="177"/>
      <c r="AC211" s="177"/>
      <c r="AD211" s="177"/>
      <c r="AE211" s="177"/>
      <c r="AF211" s="177"/>
      <c r="AG211" s="177"/>
      <c r="AH211" s="177"/>
      <c r="AI211" s="177"/>
      <c r="AJ211" s="177"/>
      <c r="AK211" s="177"/>
      <c r="AL211" s="177"/>
      <c r="AM211" s="177"/>
      <c r="AN211" s="177"/>
      <c r="AO211" s="177"/>
      <c r="AP211" s="177"/>
      <c r="AQ211" s="177"/>
      <c r="AR211" s="177"/>
      <c r="AS211" s="177"/>
      <c r="AT211" s="177"/>
      <c r="AU211" s="177"/>
      <c r="AV211" s="177"/>
      <c r="AW211" s="177"/>
      <c r="AX211" s="177"/>
      <c r="AY211" s="177"/>
      <c r="AZ211" s="177"/>
      <c r="BA211" s="177"/>
      <c r="BB211" s="177"/>
      <c r="BC211" s="177"/>
      <c r="BD211" s="177"/>
    </row>
    <row r="212" spans="1:56" ht="15" customHeight="1" x14ac:dyDescent="0.2">
      <c r="A212" s="246">
        <v>12</v>
      </c>
      <c r="B212" s="247" t="s">
        <v>2361</v>
      </c>
      <c r="C212" s="248"/>
      <c r="D212" s="248"/>
      <c r="E212" s="249"/>
      <c r="F212" s="249"/>
      <c r="G212" s="252" t="str">
        <f t="shared" ca="1" si="17"/>
        <v>P</v>
      </c>
      <c r="H212" s="251" t="s">
        <v>2568</v>
      </c>
      <c r="I212" s="76"/>
      <c r="J212" s="76"/>
      <c r="K212" s="79"/>
      <c r="L212" s="327"/>
      <c r="M212" s="17"/>
      <c r="N212" s="177"/>
      <c r="O212" s="177"/>
      <c r="P212" s="177"/>
      <c r="Q212" s="177"/>
      <c r="R212" s="177"/>
      <c r="S212" s="177"/>
      <c r="T212" s="177"/>
      <c r="U212" s="177"/>
      <c r="V212" s="177"/>
      <c r="W212" s="271" t="s">
        <v>2593</v>
      </c>
      <c r="X212" s="177"/>
      <c r="Y212" s="177"/>
      <c r="Z212" s="177"/>
      <c r="AA212" s="177"/>
      <c r="AB212" s="177"/>
      <c r="AC212" s="177"/>
      <c r="AD212" s="177"/>
      <c r="AE212" s="177"/>
      <c r="AF212" s="177"/>
      <c r="AG212" s="177"/>
      <c r="AH212" s="177"/>
      <c r="AI212" s="177"/>
      <c r="AJ212" s="177"/>
      <c r="AK212" s="177"/>
      <c r="AL212" s="177"/>
      <c r="AM212" s="177"/>
      <c r="AN212" s="177"/>
      <c r="AO212" s="177"/>
      <c r="AP212" s="177"/>
      <c r="AQ212" s="177"/>
      <c r="AR212" s="177"/>
      <c r="AS212" s="177"/>
      <c r="AT212" s="177"/>
      <c r="AU212" s="177"/>
      <c r="AV212" s="177"/>
      <c r="AW212" s="177"/>
      <c r="AX212" s="177"/>
      <c r="AY212" s="177"/>
      <c r="AZ212" s="177"/>
      <c r="BA212" s="177"/>
      <c r="BB212" s="177"/>
      <c r="BC212" s="177"/>
      <c r="BD212" s="177"/>
    </row>
    <row r="213" spans="1:56" ht="15" customHeight="1" x14ac:dyDescent="0.2">
      <c r="A213" s="246">
        <v>12</v>
      </c>
      <c r="B213" s="247" t="s">
        <v>2361</v>
      </c>
      <c r="C213" s="248" t="s">
        <v>2221</v>
      </c>
      <c r="D213" s="248" t="s">
        <v>2581</v>
      </c>
      <c r="E213" s="249"/>
      <c r="F213" s="249"/>
      <c r="G213" s="252" t="str">
        <f t="shared" ca="1" si="17"/>
        <v>P</v>
      </c>
      <c r="H213" s="251" t="s">
        <v>2571</v>
      </c>
      <c r="I213" s="76"/>
      <c r="J213" s="76" t="s">
        <v>2221</v>
      </c>
      <c r="K213" s="79"/>
      <c r="L213" s="324" t="s">
        <v>2364</v>
      </c>
      <c r="M213" s="17"/>
      <c r="N213" s="177"/>
      <c r="O213" s="177"/>
      <c r="P213" s="177" t="b">
        <v>1</v>
      </c>
      <c r="Q213" s="177" t="b">
        <v>0</v>
      </c>
      <c r="R213" s="177" t="b">
        <v>0</v>
      </c>
      <c r="S213" s="177" t="b">
        <f ca="1">AND($W$106=INDEX(INDIRECT($U$106),2),NOT($S$114))</f>
        <v>1</v>
      </c>
      <c r="T213" s="177" t="b">
        <f t="shared" ref="T213" ca="1" si="20">AND(NOT(S213),W213=TRUE)</f>
        <v>0</v>
      </c>
      <c r="U213" s="177"/>
      <c r="V213" s="177"/>
      <c r="W213" s="10"/>
      <c r="X213" s="342"/>
      <c r="Y213" s="177"/>
      <c r="Z213" s="177"/>
      <c r="AA213" s="177"/>
      <c r="AB213" s="177"/>
      <c r="AC213" s="177" t="b">
        <f ca="1">OR(AD213:AE213)</f>
        <v>0</v>
      </c>
      <c r="AD213" s="177" t="b">
        <f ca="1">T213</f>
        <v>0</v>
      </c>
      <c r="AE213" s="177" t="b">
        <f>AND(R213,NOT(W213))</f>
        <v>0</v>
      </c>
      <c r="AF213" s="177" t="b">
        <f>AND(AE213,NOT(Q213))</f>
        <v>0</v>
      </c>
      <c r="AG213" s="177"/>
      <c r="AH213" s="177"/>
      <c r="AI213" s="177"/>
      <c r="AJ213" s="177"/>
      <c r="AK213" s="177"/>
      <c r="AL213" s="177"/>
      <c r="AM213" s="177"/>
      <c r="AN213" s="177"/>
      <c r="AO213" s="177"/>
      <c r="AP213" s="19" t="str">
        <f>SUBSTITUTE(SUBSTITUTE(SUBSTITUTE("vch"&amp;$B213&amp;$C213&amp;$D213&amp;$E213&amp;$F213,".","_"),"(","_"),")","")</f>
        <v>vch1203_13_1_a</v>
      </c>
      <c r="AQ213" s="19" t="str">
        <f>IF(ISBLANK(W213),"",W213)</f>
        <v/>
      </c>
      <c r="AR213" s="177" t="str">
        <f>SUBSTITUTE(SUBSTITUTE(SUBSTITUTE("vnt"&amp;$B213&amp;$C213&amp;$D213&amp;$E213&amp;$F213,".","_"),"(","_"),")","")</f>
        <v>vnt1203_13_1_a</v>
      </c>
      <c r="AS213" s="19" t="str">
        <f>IF(ISBLANK(X213),"",X213)</f>
        <v/>
      </c>
      <c r="AT213" s="177"/>
      <c r="AU213" s="177"/>
      <c r="AV213" s="177"/>
      <c r="AW213" s="177"/>
      <c r="AX213" s="177"/>
      <c r="AY213" s="177"/>
      <c r="AZ213" s="177"/>
      <c r="BA213" s="177"/>
      <c r="BB213" s="177"/>
      <c r="BC213" s="177"/>
      <c r="BD213" s="177"/>
    </row>
    <row r="214" spans="1:56" ht="15" customHeight="1" x14ac:dyDescent="0.2">
      <c r="A214" s="246">
        <v>12</v>
      </c>
      <c r="B214" s="247" t="s">
        <v>2361</v>
      </c>
      <c r="C214" s="248" t="s">
        <v>2221</v>
      </c>
      <c r="D214" s="248"/>
      <c r="E214" s="249"/>
      <c r="F214" s="249"/>
      <c r="G214" s="252" t="str">
        <f t="shared" ca="1" si="17"/>
        <v>P</v>
      </c>
      <c r="H214" s="251" t="s">
        <v>2571</v>
      </c>
      <c r="I214" s="76"/>
      <c r="J214" s="76"/>
      <c r="K214" s="79"/>
      <c r="L214" s="324"/>
      <c r="M214" s="17"/>
      <c r="N214" s="177"/>
      <c r="O214" s="177"/>
      <c r="P214" s="177"/>
      <c r="Q214" s="177"/>
      <c r="R214" s="271" t="s">
        <v>2594</v>
      </c>
      <c r="S214" s="1">
        <f>IF(W213,3,4)</f>
        <v>4</v>
      </c>
      <c r="T214" s="177"/>
      <c r="U214" s="177"/>
      <c r="V214" s="177"/>
      <c r="W214" s="114" t="s">
        <v>2578</v>
      </c>
      <c r="X214" s="344"/>
      <c r="Y214" s="177"/>
      <c r="Z214" s="177"/>
      <c r="AA214" s="177"/>
      <c r="AB214" s="177"/>
      <c r="AC214" s="177"/>
      <c r="AD214" s="177"/>
      <c r="AE214" s="177"/>
      <c r="AF214" s="177"/>
      <c r="AG214" s="177"/>
      <c r="AH214" s="177"/>
      <c r="AI214" s="177"/>
      <c r="AJ214" s="177"/>
      <c r="AK214" s="177"/>
      <c r="AL214" s="177"/>
      <c r="AM214" s="177"/>
      <c r="AN214" s="177"/>
      <c r="AO214" s="177"/>
      <c r="AP214" s="177"/>
      <c r="AQ214" s="177"/>
      <c r="AR214" s="177"/>
      <c r="AS214" s="177"/>
      <c r="AT214" s="177"/>
      <c r="AU214" s="177"/>
      <c r="AV214" s="177"/>
      <c r="AW214" s="177"/>
      <c r="AX214" s="177"/>
      <c r="AY214" s="177"/>
      <c r="AZ214" s="177"/>
      <c r="BA214" s="177"/>
      <c r="BB214" s="177"/>
      <c r="BC214" s="177"/>
      <c r="BD214" s="177"/>
    </row>
    <row r="215" spans="1:56" ht="15" customHeight="1" x14ac:dyDescent="0.2">
      <c r="A215" s="246">
        <v>12</v>
      </c>
      <c r="B215" s="247" t="s">
        <v>2361</v>
      </c>
      <c r="C215" s="248" t="s">
        <v>2221</v>
      </c>
      <c r="D215" s="248" t="s">
        <v>2595</v>
      </c>
      <c r="E215" s="249"/>
      <c r="F215" s="249"/>
      <c r="G215" s="252" t="str">
        <f t="shared" ca="1" si="17"/>
        <v>P</v>
      </c>
      <c r="H215" s="251" t="s">
        <v>2571</v>
      </c>
      <c r="I215" s="76"/>
      <c r="J215" s="76"/>
      <c r="K215" s="79"/>
      <c r="L215" s="324"/>
      <c r="M215" s="17"/>
      <c r="N215" s="177"/>
      <c r="O215" s="177"/>
      <c r="P215" s="177" t="b">
        <v>1</v>
      </c>
      <c r="Q215" s="177" t="b">
        <v>0</v>
      </c>
      <c r="R215" s="177" t="b">
        <v>0</v>
      </c>
      <c r="S215" s="177" t="b">
        <f ca="1">AND($W$106=INDEX(INDIRECT($U$106),2),NOT($S$114))</f>
        <v>1</v>
      </c>
      <c r="T215" s="177" t="b">
        <f ca="1">OR(W215&gt;S214,AND(LEN(W215)&gt;0,LEN(W220)&gt;0),AND(NOT(S215),LEN(W215)&gt;0))</f>
        <v>0</v>
      </c>
      <c r="U215" s="177"/>
      <c r="V215" s="177"/>
      <c r="W215" s="187"/>
      <c r="X215" s="344"/>
      <c r="Y215" s="177"/>
      <c r="Z215" s="177"/>
      <c r="AA215" s="177"/>
      <c r="AB215" s="177"/>
      <c r="AC215" s="177" t="b">
        <f ca="1">OR(AD215:AE215)</f>
        <v>0</v>
      </c>
      <c r="AD215" s="177" t="b">
        <f ca="1">T215</f>
        <v>0</v>
      </c>
      <c r="AE215" s="177" t="b">
        <f>AND(R215,LEN(W215)=0)</f>
        <v>0</v>
      </c>
      <c r="AF215" s="177" t="b">
        <f>AND(AE215,NOT(Q215))</f>
        <v>0</v>
      </c>
      <c r="AG215" s="177"/>
      <c r="AH215" s="177"/>
      <c r="AI215" s="177"/>
      <c r="AJ215" s="177"/>
      <c r="AK215" s="177"/>
      <c r="AL215" s="177"/>
      <c r="AM215" s="177"/>
      <c r="AN215" s="177"/>
      <c r="AO215" s="177"/>
      <c r="AP215" s="19" t="str">
        <f>SUBSTITUTE(SUBSTITUTE(SUBSTITUTE("vch"&amp;$B215&amp;$C215&amp;$D215&amp;$E215&amp;$F215,".","_"),"(","_"),")","")</f>
        <v>vch1203_13_1_b</v>
      </c>
      <c r="AQ215" s="19" t="str">
        <f>IF(ISBLANK(W215),"",W215)</f>
        <v/>
      </c>
      <c r="AR215" s="177"/>
      <c r="AS215" s="177"/>
      <c r="AT215" s="177"/>
      <c r="AU215" s="177"/>
      <c r="AV215" s="177"/>
      <c r="AW215" s="177"/>
      <c r="AX215" s="177"/>
      <c r="AY215" s="177"/>
      <c r="AZ215" s="177"/>
      <c r="BA215" s="177"/>
      <c r="BB215" s="177"/>
      <c r="BC215" s="177"/>
      <c r="BD215" s="177"/>
    </row>
    <row r="216" spans="1:56" ht="15" customHeight="1" x14ac:dyDescent="0.2">
      <c r="A216" s="246">
        <v>12</v>
      </c>
      <c r="B216" s="247" t="s">
        <v>2361</v>
      </c>
      <c r="C216" s="248" t="s">
        <v>2221</v>
      </c>
      <c r="D216" s="248"/>
      <c r="E216" s="249"/>
      <c r="F216" s="249"/>
      <c r="G216" s="252" t="str">
        <f t="shared" ca="1" si="17"/>
        <v>P</v>
      </c>
      <c r="H216" s="251" t="s">
        <v>2571</v>
      </c>
      <c r="I216" s="76"/>
      <c r="J216" s="76"/>
      <c r="K216" s="79"/>
      <c r="L216" s="324"/>
      <c r="M216" s="17"/>
      <c r="N216" s="177"/>
      <c r="O216" s="177"/>
      <c r="P216" s="177"/>
      <c r="Q216" s="177"/>
      <c r="R216" s="177"/>
      <c r="S216" s="177"/>
      <c r="T216" s="177"/>
      <c r="U216" s="177"/>
      <c r="V216" s="177"/>
      <c r="W216" s="270" t="s">
        <v>2579</v>
      </c>
      <c r="X216" s="344"/>
      <c r="Y216" s="177"/>
      <c r="Z216" s="177"/>
      <c r="AA216" s="177"/>
      <c r="AB216" s="177"/>
      <c r="AC216" s="177"/>
      <c r="AD216" s="177"/>
      <c r="AE216" s="177"/>
      <c r="AF216" s="177"/>
      <c r="AG216" s="177"/>
      <c r="AH216" s="177"/>
      <c r="AI216" s="177"/>
      <c r="AJ216" s="177"/>
      <c r="AK216" s="177"/>
      <c r="AL216" s="177"/>
      <c r="AM216" s="177"/>
      <c r="AN216" s="177"/>
      <c r="AO216" s="177"/>
      <c r="AP216" s="177"/>
      <c r="AQ216" s="177"/>
      <c r="AR216" s="177"/>
      <c r="AS216" s="177"/>
      <c r="AT216" s="177"/>
      <c r="AU216" s="177"/>
      <c r="AV216" s="177"/>
      <c r="AW216" s="177"/>
      <c r="AX216" s="177"/>
      <c r="AY216" s="177"/>
      <c r="AZ216" s="177"/>
      <c r="BA216" s="177"/>
      <c r="BB216" s="177"/>
      <c r="BC216" s="177"/>
      <c r="BD216" s="177"/>
    </row>
    <row r="217" spans="1:56" s="154" customFormat="1" x14ac:dyDescent="0.2">
      <c r="A217" s="246">
        <v>12</v>
      </c>
      <c r="B217" s="247" t="s">
        <v>2361</v>
      </c>
      <c r="C217" s="248" t="s">
        <v>2221</v>
      </c>
      <c r="D217" s="248"/>
      <c r="E217" s="39"/>
      <c r="F217" s="39"/>
      <c r="G217" s="252" t="str">
        <f t="shared" ca="1" si="17"/>
        <v>P</v>
      </c>
      <c r="H217" s="39" t="s">
        <v>2571</v>
      </c>
      <c r="I217" s="278"/>
      <c r="J217" s="278"/>
      <c r="K217" s="278"/>
      <c r="L217" s="324"/>
      <c r="M217" s="17"/>
      <c r="N217" s="177"/>
      <c r="O217" s="177"/>
      <c r="P217" s="177"/>
      <c r="Q217" s="177"/>
      <c r="R217" s="177"/>
      <c r="S217" s="177"/>
      <c r="T217" s="177"/>
      <c r="U217" s="177"/>
      <c r="V217" s="177"/>
      <c r="W217" s="177"/>
      <c r="X217" s="344"/>
      <c r="Y217" s="177"/>
      <c r="Z217" s="177"/>
      <c r="AA217" s="177"/>
      <c r="AB217" s="177"/>
      <c r="AC217" s="177"/>
      <c r="AD217" s="177"/>
      <c r="AE217" s="177"/>
      <c r="AF217" s="177"/>
      <c r="AG217" s="177"/>
      <c r="AH217" s="177"/>
      <c r="AI217" s="177"/>
      <c r="AJ217" s="177"/>
      <c r="AK217" s="177"/>
      <c r="AL217" s="177"/>
      <c r="AM217" s="177"/>
      <c r="AN217" s="177"/>
      <c r="AO217" s="177"/>
      <c r="AP217" s="177"/>
      <c r="AQ217" s="177"/>
      <c r="AR217" s="177"/>
      <c r="AS217" s="177"/>
      <c r="AT217" s="177"/>
      <c r="AU217" s="177"/>
      <c r="AV217" s="177"/>
      <c r="AW217" s="177"/>
      <c r="AX217" s="177"/>
      <c r="AY217" s="177"/>
      <c r="AZ217" s="177"/>
      <c r="BA217" s="177"/>
      <c r="BB217" s="177"/>
      <c r="BC217" s="177"/>
      <c r="BD217" s="177"/>
    </row>
    <row r="218" spans="1:56" s="177" customFormat="1" x14ac:dyDescent="0.2">
      <c r="A218" s="246">
        <v>12</v>
      </c>
      <c r="B218" s="247" t="s">
        <v>2361</v>
      </c>
      <c r="C218" s="248" t="s">
        <v>2221</v>
      </c>
      <c r="D218" s="248"/>
      <c r="E218" s="39"/>
      <c r="F218" s="39"/>
      <c r="G218" s="252" t="str">
        <f t="shared" ca="1" si="17"/>
        <v>P</v>
      </c>
      <c r="H218" s="39" t="s">
        <v>2571</v>
      </c>
      <c r="I218" s="278"/>
      <c r="J218" s="278"/>
      <c r="K218" s="278"/>
      <c r="L218" s="191" t="s">
        <v>2281</v>
      </c>
      <c r="M218" s="17"/>
      <c r="X218" s="344"/>
    </row>
    <row r="219" spans="1:56" ht="15" customHeight="1" x14ac:dyDescent="0.2">
      <c r="A219" s="246">
        <v>12</v>
      </c>
      <c r="B219" s="247" t="s">
        <v>2361</v>
      </c>
      <c r="C219" s="248" t="s">
        <v>2221</v>
      </c>
      <c r="D219" s="248"/>
      <c r="G219" s="252" t="str">
        <f t="shared" ca="1" si="17"/>
        <v>P</v>
      </c>
      <c r="H219" s="39" t="s">
        <v>2571</v>
      </c>
      <c r="I219" s="76"/>
      <c r="J219" s="85"/>
      <c r="K219" s="87"/>
      <c r="L219" s="109" t="s">
        <v>2365</v>
      </c>
      <c r="M219" s="17"/>
      <c r="N219" s="177"/>
      <c r="O219" s="177"/>
      <c r="P219" s="177"/>
      <c r="Q219" s="177"/>
      <c r="R219" s="177"/>
      <c r="S219" s="177"/>
      <c r="T219" s="177"/>
      <c r="U219" s="177"/>
      <c r="V219" s="177"/>
      <c r="W219" s="114" t="s">
        <v>2580</v>
      </c>
      <c r="X219" s="343"/>
      <c r="Y219" s="177"/>
      <c r="Z219" s="177"/>
      <c r="AA219" s="177"/>
      <c r="AB219" s="177"/>
      <c r="AC219" s="177"/>
      <c r="AD219" s="177"/>
      <c r="AE219" s="177"/>
      <c r="AF219" s="177"/>
      <c r="AG219" s="177"/>
      <c r="AH219" s="177"/>
      <c r="AI219" s="177"/>
      <c r="AJ219" s="177"/>
      <c r="AK219" s="177"/>
      <c r="AL219" s="177"/>
      <c r="AM219" s="177"/>
      <c r="AN219" s="177"/>
      <c r="AO219" s="177"/>
      <c r="AP219" s="177"/>
      <c r="AQ219" s="177"/>
      <c r="AR219" s="177"/>
      <c r="AS219" s="177"/>
      <c r="AT219" s="177"/>
      <c r="AU219" s="177"/>
      <c r="AV219" s="177"/>
      <c r="AW219" s="177"/>
      <c r="AX219" s="177"/>
      <c r="AY219" s="177"/>
      <c r="AZ219" s="177"/>
      <c r="BA219" s="177"/>
      <c r="BB219" s="177"/>
      <c r="BC219" s="177"/>
      <c r="BD219" s="177"/>
    </row>
    <row r="220" spans="1:56" ht="15" customHeight="1" x14ac:dyDescent="0.2">
      <c r="A220" s="246">
        <v>12</v>
      </c>
      <c r="B220" s="247" t="s">
        <v>2361</v>
      </c>
      <c r="C220" s="248" t="s">
        <v>2223</v>
      </c>
      <c r="D220" s="248"/>
      <c r="E220" s="249"/>
      <c r="F220" s="249"/>
      <c r="G220" s="252" t="str">
        <f t="shared" ca="1" si="17"/>
        <v>P</v>
      </c>
      <c r="H220" s="251" t="s">
        <v>2570</v>
      </c>
      <c r="I220" s="77"/>
      <c r="J220" s="77" t="s">
        <v>2223</v>
      </c>
      <c r="K220" s="80"/>
      <c r="L220" s="324" t="s">
        <v>2366</v>
      </c>
      <c r="M220" s="17"/>
      <c r="N220" s="17"/>
      <c r="O220" s="17"/>
      <c r="P220" s="17" t="b">
        <v>0</v>
      </c>
      <c r="Q220" s="17" t="b">
        <v>1</v>
      </c>
      <c r="R220" s="17" t="b">
        <f ca="1">S220</f>
        <v>1</v>
      </c>
      <c r="S220" s="17" t="b">
        <f ca="1">AND($W$106=INDEX(INDIRECT($U$106),2),NOT($S$114),LEN(W215)=0)</f>
        <v>1</v>
      </c>
      <c r="T220" s="17" t="b">
        <f ca="1">OR(W220&gt;4,AND(LEN(W215)&gt;0,LEN(W220)&gt;0),AND(NOT(S220),LEN(W220)&gt;0))</f>
        <v>0</v>
      </c>
      <c r="U220" s="17"/>
      <c r="V220" s="17"/>
      <c r="W220" s="187"/>
      <c r="X220" s="342"/>
      <c r="Y220" s="177"/>
      <c r="Z220" s="177"/>
      <c r="AA220" s="177"/>
      <c r="AB220" s="177"/>
      <c r="AC220" s="177" t="b">
        <f ca="1">OR(AD220:AE220)</f>
        <v>1</v>
      </c>
      <c r="AD220" s="177" t="b">
        <f ca="1">T220</f>
        <v>0</v>
      </c>
      <c r="AE220" s="177" t="b">
        <f ca="1">AND(R220,LEN(W220)=0)</f>
        <v>1</v>
      </c>
      <c r="AF220" s="177" t="b">
        <f ca="1">AND(AE220,NOT(Q220))</f>
        <v>0</v>
      </c>
      <c r="AG220" s="177"/>
      <c r="AH220" s="177"/>
      <c r="AI220" s="177"/>
      <c r="AJ220" s="177"/>
      <c r="AK220" s="177"/>
      <c r="AL220" s="177"/>
      <c r="AM220" s="177"/>
      <c r="AN220" s="177"/>
      <c r="AO220" s="177"/>
      <c r="AP220" s="19" t="str">
        <f>SUBSTITUTE(SUBSTITUTE(SUBSTITUTE("vch"&amp;$B220&amp;$C220&amp;$D220&amp;$E220&amp;$F220,".","_"),"(","_"),")","")</f>
        <v>vch1203_13_2</v>
      </c>
      <c r="AQ220" s="19" t="str">
        <f>IF(ISBLANK(W220),"",W220)</f>
        <v/>
      </c>
      <c r="AR220" s="177" t="str">
        <f>SUBSTITUTE(SUBSTITUTE(SUBSTITUTE("vnt"&amp;$B220&amp;$C220&amp;$D220&amp;$E220&amp;$F220,".","_"),"(","_"),")","")</f>
        <v>vnt1203_13_2</v>
      </c>
      <c r="AS220" s="19" t="str">
        <f>IF(ISBLANK(X220),"",X220)</f>
        <v/>
      </c>
      <c r="AT220" s="177"/>
      <c r="AU220" s="177"/>
      <c r="AV220" s="177"/>
      <c r="AW220" s="177"/>
      <c r="AX220" s="177"/>
      <c r="AY220" s="177"/>
      <c r="AZ220" s="177"/>
      <c r="BA220" s="177"/>
      <c r="BB220" s="177"/>
      <c r="BC220" s="177"/>
      <c r="BD220" s="177"/>
    </row>
    <row r="221" spans="1:56" ht="15" customHeight="1" thickBot="1" x14ac:dyDescent="0.25">
      <c r="A221" s="246">
        <v>12</v>
      </c>
      <c r="B221" s="247" t="s">
        <v>2361</v>
      </c>
      <c r="C221" s="248" t="s">
        <v>2223</v>
      </c>
      <c r="D221" s="248"/>
      <c r="E221" s="249"/>
      <c r="F221" s="249"/>
      <c r="G221" s="252" t="str">
        <f t="shared" ca="1" si="17"/>
        <v>P</v>
      </c>
      <c r="H221" s="251" t="s">
        <v>2570</v>
      </c>
      <c r="I221" s="78"/>
      <c r="J221" s="78"/>
      <c r="K221" s="81"/>
      <c r="L221" s="326"/>
      <c r="M221" s="205"/>
      <c r="N221" s="205"/>
      <c r="O221" s="205"/>
      <c r="P221" s="205"/>
      <c r="Q221" s="205"/>
      <c r="R221" s="205"/>
      <c r="S221" s="205"/>
      <c r="T221" s="205"/>
      <c r="U221" s="205"/>
      <c r="V221" s="205"/>
      <c r="W221" s="239" t="s">
        <v>2579</v>
      </c>
      <c r="X221" s="345"/>
      <c r="Y221" s="177"/>
      <c r="Z221" s="177"/>
      <c r="AA221" s="177"/>
      <c r="AB221" s="177"/>
      <c r="AC221" s="177"/>
      <c r="AD221" s="177"/>
      <c r="AE221" s="177"/>
      <c r="AF221" s="177"/>
      <c r="AG221" s="177"/>
      <c r="AH221" s="177"/>
      <c r="AI221" s="177"/>
      <c r="AJ221" s="177"/>
      <c r="AK221" s="177"/>
      <c r="AL221" s="177"/>
      <c r="AM221" s="177"/>
      <c r="AN221" s="177"/>
      <c r="AO221" s="177"/>
      <c r="AP221" s="177"/>
      <c r="AQ221" s="177"/>
      <c r="AR221" s="177"/>
      <c r="AS221" s="177"/>
      <c r="AT221" s="177"/>
      <c r="AU221" s="177"/>
      <c r="AV221" s="177"/>
      <c r="AW221" s="177"/>
      <c r="AX221" s="177"/>
      <c r="AY221" s="177"/>
      <c r="AZ221" s="177"/>
      <c r="BA221" s="177"/>
      <c r="BB221" s="177"/>
      <c r="BC221" s="177"/>
      <c r="BD221" s="177"/>
    </row>
    <row r="222" spans="1:56" ht="15" customHeight="1" thickTop="1" x14ac:dyDescent="0.2">
      <c r="A222" s="246">
        <v>12</v>
      </c>
      <c r="B222" s="247" t="s">
        <v>2367</v>
      </c>
      <c r="C222" s="248"/>
      <c r="D222" s="248"/>
      <c r="E222" s="249"/>
      <c r="F222" s="249"/>
      <c r="G222" s="252" t="str">
        <f t="shared" ca="1" si="17"/>
        <v>P</v>
      </c>
      <c r="H222" s="251" t="s">
        <v>2570</v>
      </c>
      <c r="I222" s="82" t="s">
        <v>2367</v>
      </c>
      <c r="J222" s="82"/>
      <c r="K222" s="88"/>
      <c r="L222" s="328" t="s">
        <v>2368</v>
      </c>
      <c r="M222" s="207"/>
      <c r="N222" s="207"/>
      <c r="O222" s="207"/>
      <c r="P222" s="207" t="b">
        <v>0</v>
      </c>
      <c r="Q222" s="207" t="b">
        <v>1</v>
      </c>
      <c r="R222" s="207" t="b">
        <f ca="1">S222</f>
        <v>1</v>
      </c>
      <c r="S222" s="207" t="b">
        <f ca="1">($W$106=INDEX(INDIRECT($U$106),2))</f>
        <v>1</v>
      </c>
      <c r="T222" s="207" t="b">
        <f t="shared" ref="T222" ca="1" si="21">AND(NOT(S222),W222=TRUE)</f>
        <v>0</v>
      </c>
      <c r="U222" s="207"/>
      <c r="V222" s="207"/>
      <c r="W222" s="208"/>
      <c r="X222" s="346"/>
      <c r="Y222" s="177"/>
      <c r="Z222" s="177"/>
      <c r="AA222" s="177"/>
      <c r="AB222" s="177"/>
      <c r="AC222" s="177" t="b">
        <f ca="1">OR(AD222:AE222)</f>
        <v>1</v>
      </c>
      <c r="AD222" s="177" t="b">
        <f ca="1">T222</f>
        <v>0</v>
      </c>
      <c r="AE222" s="177" t="b">
        <f ca="1">AND(R222,NOT(W222))</f>
        <v>1</v>
      </c>
      <c r="AF222" s="177" t="b">
        <f ca="1">AND(AE222,NOT(Q222))</f>
        <v>0</v>
      </c>
      <c r="AG222" s="177"/>
      <c r="AH222" s="177"/>
      <c r="AI222" s="177"/>
      <c r="AJ222" s="177"/>
      <c r="AK222" s="177"/>
      <c r="AL222" s="177"/>
      <c r="AM222" s="177"/>
      <c r="AN222" s="177"/>
      <c r="AO222" s="177"/>
      <c r="AP222" s="19" t="str">
        <f>SUBSTITUTE(SUBSTITUTE(SUBSTITUTE("vch"&amp;$B222&amp;$C222&amp;$D222&amp;$E222&amp;$F222,".","_"),"(","_"),")","")</f>
        <v>vch1203_14</v>
      </c>
      <c r="AQ222" s="19" t="str">
        <f>IF(ISBLANK(W222),"",W222)</f>
        <v/>
      </c>
      <c r="AR222" s="177" t="str">
        <f>SUBSTITUTE(SUBSTITUTE(SUBSTITUTE("vnt"&amp;$B222&amp;$C222&amp;$D222&amp;$E222&amp;$F222,".","_"),"(","_"),")","")</f>
        <v>vnt1203_14</v>
      </c>
      <c r="AS222" s="19" t="str">
        <f>IF(ISBLANK(X222),"",X222)</f>
        <v/>
      </c>
      <c r="AT222" s="177"/>
      <c r="AU222" s="177"/>
      <c r="AV222" s="177"/>
      <c r="AW222" s="177"/>
      <c r="AX222" s="177"/>
      <c r="AY222" s="177"/>
      <c r="AZ222" s="177"/>
      <c r="BA222" s="177"/>
      <c r="BB222" s="177"/>
      <c r="BC222" s="177"/>
      <c r="BD222" s="177"/>
    </row>
    <row r="223" spans="1:56" ht="15" customHeight="1" thickBot="1" x14ac:dyDescent="0.25">
      <c r="A223" s="246">
        <v>12</v>
      </c>
      <c r="B223" s="247" t="s">
        <v>2367</v>
      </c>
      <c r="C223" s="248"/>
      <c r="D223" s="248"/>
      <c r="E223" s="249"/>
      <c r="F223" s="249"/>
      <c r="G223" s="252" t="str">
        <f t="shared" ca="1" si="17"/>
        <v>P</v>
      </c>
      <c r="H223" s="251" t="s">
        <v>2570</v>
      </c>
      <c r="I223" s="78"/>
      <c r="J223" s="78"/>
      <c r="K223" s="81"/>
      <c r="L223" s="329"/>
      <c r="M223" s="205"/>
      <c r="N223" s="205"/>
      <c r="O223" s="205"/>
      <c r="P223" s="205"/>
      <c r="Q223" s="205"/>
      <c r="R223" s="205"/>
      <c r="S223" s="205"/>
      <c r="T223" s="205"/>
      <c r="U223" s="205"/>
      <c r="V223" s="205"/>
      <c r="W223" s="205"/>
      <c r="X223" s="345"/>
      <c r="Y223" s="177"/>
      <c r="Z223" s="177"/>
      <c r="AA223" s="177"/>
      <c r="AB223" s="177"/>
      <c r="AC223" s="177"/>
      <c r="AD223" s="177"/>
      <c r="AE223" s="177"/>
      <c r="AF223" s="177"/>
      <c r="AG223" s="177"/>
      <c r="AH223" s="177"/>
      <c r="AI223" s="177"/>
      <c r="AJ223" s="177"/>
      <c r="AK223" s="177"/>
      <c r="AL223" s="177"/>
      <c r="AM223" s="177"/>
      <c r="AN223" s="177"/>
      <c r="AO223" s="177"/>
      <c r="AP223" s="177"/>
      <c r="AQ223" s="177"/>
      <c r="AR223" s="177"/>
      <c r="AS223" s="177"/>
      <c r="AT223" s="177"/>
      <c r="AU223" s="177"/>
      <c r="AV223" s="177"/>
      <c r="AW223" s="177"/>
      <c r="AX223" s="177"/>
      <c r="AY223" s="177"/>
      <c r="AZ223" s="177"/>
      <c r="BA223" s="177"/>
      <c r="BB223" s="177"/>
      <c r="BC223" s="177"/>
      <c r="BD223" s="177"/>
    </row>
    <row r="224" spans="1:56" ht="15" customHeight="1" thickTop="1" x14ac:dyDescent="0.2">
      <c r="A224" s="246">
        <v>12</v>
      </c>
      <c r="B224" s="247" t="s">
        <v>2369</v>
      </c>
      <c r="C224" s="248"/>
      <c r="D224" s="248"/>
      <c r="E224" s="249"/>
      <c r="F224" s="249"/>
      <c r="G224" s="252" t="str">
        <f ca="1">IF(S226,"P","")</f>
        <v/>
      </c>
      <c r="H224" s="251" t="s">
        <v>2570</v>
      </c>
      <c r="I224" s="76" t="s">
        <v>2369</v>
      </c>
      <c r="J224" s="76"/>
      <c r="K224" s="79"/>
      <c r="L224" s="273" t="s">
        <v>2370</v>
      </c>
      <c r="M224" s="17"/>
      <c r="N224" s="177"/>
      <c r="O224" s="177"/>
      <c r="P224" s="177"/>
      <c r="Q224" s="177"/>
      <c r="R224" s="177"/>
      <c r="S224" s="177"/>
      <c r="T224" s="177"/>
      <c r="U224" s="177"/>
      <c r="V224" s="177"/>
      <c r="W224" s="177"/>
      <c r="X224" s="177"/>
      <c r="Y224" s="177"/>
      <c r="Z224" s="177"/>
      <c r="AA224" s="177"/>
      <c r="AB224" s="177"/>
      <c r="AC224" s="177"/>
      <c r="AD224" s="177"/>
      <c r="AE224" s="177"/>
      <c r="AF224" s="177"/>
      <c r="AG224" s="177"/>
      <c r="AH224" s="177"/>
      <c r="AI224" s="177"/>
      <c r="AJ224" s="177"/>
      <c r="AK224" s="177"/>
      <c r="AL224" s="177"/>
      <c r="AM224" s="177"/>
      <c r="AN224" s="177"/>
      <c r="AO224" s="177"/>
      <c r="AP224" s="177"/>
      <c r="AQ224" s="177"/>
      <c r="AR224" s="177"/>
      <c r="AS224" s="177"/>
      <c r="AT224" s="177"/>
      <c r="AU224" s="177"/>
      <c r="AV224" s="177"/>
      <c r="AW224" s="177"/>
      <c r="AX224" s="177"/>
      <c r="AY224" s="177"/>
      <c r="AZ224" s="177"/>
      <c r="BA224" s="177"/>
      <c r="BB224" s="177"/>
      <c r="BC224" s="177"/>
      <c r="BD224" s="177"/>
    </row>
    <row r="225" spans="1:56" ht="15" customHeight="1" x14ac:dyDescent="0.2">
      <c r="A225" s="246">
        <v>12</v>
      </c>
      <c r="B225" s="247" t="s">
        <v>2371</v>
      </c>
      <c r="C225" s="248"/>
      <c r="D225" s="248"/>
      <c r="E225" s="249"/>
      <c r="F225" s="249"/>
      <c r="G225" s="252" t="str">
        <f t="shared" ref="G225:G230" ca="1" si="22">G224</f>
        <v/>
      </c>
      <c r="H225" s="251" t="s">
        <v>2570</v>
      </c>
      <c r="I225" s="76" t="s">
        <v>2371</v>
      </c>
      <c r="J225" s="76"/>
      <c r="K225" s="79"/>
      <c r="L225" s="327" t="s">
        <v>2372</v>
      </c>
      <c r="M225" s="17"/>
      <c r="N225" s="177"/>
      <c r="O225" s="177"/>
      <c r="P225" s="177"/>
      <c r="Q225" s="177"/>
      <c r="R225" s="177"/>
      <c r="S225" s="177"/>
      <c r="T225" s="177"/>
      <c r="U225" s="177"/>
      <c r="V225" s="177"/>
      <c r="W225" s="114" t="s">
        <v>2596</v>
      </c>
      <c r="X225" s="342"/>
      <c r="Y225" s="177"/>
      <c r="Z225" s="177"/>
      <c r="AA225" s="177"/>
      <c r="AB225" s="177"/>
      <c r="AC225" s="177"/>
      <c r="AD225" s="177"/>
      <c r="AE225" s="177"/>
      <c r="AF225" s="177"/>
      <c r="AG225" s="177"/>
      <c r="AH225" s="177"/>
      <c r="AI225" s="177"/>
      <c r="AJ225" s="177"/>
      <c r="AK225" s="177"/>
      <c r="AL225" s="177"/>
      <c r="AM225" s="177"/>
      <c r="AN225" s="177"/>
      <c r="AO225" s="177"/>
      <c r="AP225" s="177"/>
      <c r="AQ225" s="177"/>
      <c r="AR225" s="177" t="str">
        <f>SUBSTITUTE(SUBSTITUTE(SUBSTITUTE("vnt"&amp;$B225&amp;$C225&amp;$D225&amp;$E225&amp;$F225,".","_"),"(","_"),")","")</f>
        <v>vnt1203_15_1</v>
      </c>
      <c r="AS225" s="19" t="str">
        <f>IF(ISBLANK(X225),"",X225)</f>
        <v/>
      </c>
      <c r="AT225" s="177"/>
      <c r="AU225" s="177"/>
      <c r="AV225" s="177"/>
      <c r="AW225" s="177"/>
      <c r="AX225" s="177"/>
      <c r="AY225" s="177"/>
      <c r="AZ225" s="177"/>
      <c r="BA225" s="177"/>
      <c r="BB225" s="177"/>
      <c r="BC225" s="177"/>
      <c r="BD225" s="177"/>
    </row>
    <row r="226" spans="1:56" ht="15" customHeight="1" x14ac:dyDescent="0.2">
      <c r="A226" s="246">
        <v>12</v>
      </c>
      <c r="B226" s="247" t="s">
        <v>2371</v>
      </c>
      <c r="C226" s="248" t="s">
        <v>2588</v>
      </c>
      <c r="D226" s="248"/>
      <c r="E226" s="249"/>
      <c r="F226" s="249"/>
      <c r="G226" s="252" t="str">
        <f t="shared" ca="1" si="22"/>
        <v/>
      </c>
      <c r="H226" s="251" t="s">
        <v>2570</v>
      </c>
      <c r="I226" s="79"/>
      <c r="J226" s="79"/>
      <c r="K226" s="79"/>
      <c r="L226" s="327"/>
      <c r="M226" s="17"/>
      <c r="N226" s="177"/>
      <c r="O226" s="177"/>
      <c r="P226" s="177" t="b">
        <v>0</v>
      </c>
      <c r="Q226" s="177" t="b">
        <v>1</v>
      </c>
      <c r="R226" s="177" t="b">
        <f ca="1">S226</f>
        <v>0</v>
      </c>
      <c r="S226" s="177" t="b">
        <f ca="1">($W$106=INDEX(INDIRECT($U$106),3))</f>
        <v>0</v>
      </c>
      <c r="T226" s="177" t="b">
        <f ca="1">AND(NOT(S226),LEN(W226)&gt;0)</f>
        <v>1</v>
      </c>
      <c r="U226" s="177"/>
      <c r="V226" s="177"/>
      <c r="W226" s="189">
        <v>44</v>
      </c>
      <c r="X226" s="344"/>
      <c r="Y226" s="177"/>
      <c r="Z226" s="177"/>
      <c r="AA226" s="177"/>
      <c r="AB226" s="177"/>
      <c r="AC226" s="177" t="b">
        <f ca="1">OR(AD226:AE226)</f>
        <v>1</v>
      </c>
      <c r="AD226" s="177" t="b">
        <f ca="1">T226</f>
        <v>1</v>
      </c>
      <c r="AE226" s="177" t="b">
        <f ca="1">AND(R226,LEN(W226)=0)</f>
        <v>0</v>
      </c>
      <c r="AF226" s="177" t="b">
        <f ca="1">AND(AE226,NOT(Q226))</f>
        <v>0</v>
      </c>
      <c r="AG226" s="177"/>
      <c r="AH226" s="177"/>
      <c r="AI226" s="177"/>
      <c r="AJ226" s="177"/>
      <c r="AK226" s="177"/>
      <c r="AL226" s="177"/>
      <c r="AM226" s="177"/>
      <c r="AN226" s="177"/>
      <c r="AO226" s="177"/>
      <c r="AP226" s="19" t="str">
        <f>SUBSTITUTE(SUBSTITUTE(SUBSTITUTE("vch"&amp;$B226&amp;$C226&amp;$D226&amp;$E226&amp;$F226,".","_"),"(","_"),")","")</f>
        <v>vch1203_15_1a</v>
      </c>
      <c r="AQ226" s="19">
        <f>IF(ISBLANK(W226),"",W226)</f>
        <v>44</v>
      </c>
      <c r="AR226" s="177"/>
      <c r="AS226" s="177"/>
      <c r="AT226" s="177"/>
      <c r="AU226" s="177"/>
      <c r="AV226" s="177"/>
      <c r="AW226" s="177"/>
      <c r="AX226" s="177"/>
      <c r="AY226" s="177"/>
      <c r="AZ226" s="177"/>
      <c r="BA226" s="177"/>
      <c r="BB226" s="177"/>
      <c r="BC226" s="177"/>
      <c r="BD226" s="177"/>
    </row>
    <row r="227" spans="1:56" ht="15" customHeight="1" x14ac:dyDescent="0.2">
      <c r="A227" s="246">
        <v>12</v>
      </c>
      <c r="B227" s="247" t="s">
        <v>2371</v>
      </c>
      <c r="C227" s="248"/>
      <c r="D227" s="248"/>
      <c r="E227" s="249"/>
      <c r="F227" s="249"/>
      <c r="G227" s="252" t="str">
        <f t="shared" ca="1" si="22"/>
        <v/>
      </c>
      <c r="H227" s="251" t="s">
        <v>2570</v>
      </c>
      <c r="I227" s="79"/>
      <c r="J227" s="79"/>
      <c r="K227" s="79"/>
      <c r="L227" s="327"/>
      <c r="M227" s="17"/>
      <c r="N227" s="177"/>
      <c r="O227" s="177"/>
      <c r="P227" s="177"/>
      <c r="Q227" s="177"/>
      <c r="R227" s="177"/>
      <c r="S227" s="177"/>
      <c r="T227" s="177"/>
      <c r="U227" s="177"/>
      <c r="V227" s="177"/>
      <c r="W227" s="114" t="s">
        <v>2597</v>
      </c>
      <c r="X227" s="344"/>
      <c r="Y227" s="177"/>
      <c r="Z227" s="177"/>
      <c r="AA227" s="177"/>
      <c r="AB227" s="177"/>
      <c r="AC227" s="177"/>
      <c r="AD227" s="177"/>
      <c r="AE227" s="177"/>
      <c r="AF227" s="177"/>
      <c r="AG227" s="177"/>
      <c r="AH227" s="177"/>
      <c r="AI227" s="177"/>
      <c r="AJ227" s="177"/>
      <c r="AK227" s="177"/>
      <c r="AL227" s="177"/>
      <c r="AM227" s="177"/>
      <c r="AN227" s="177"/>
      <c r="AO227" s="177"/>
      <c r="AP227" s="177"/>
      <c r="AQ227" s="177"/>
      <c r="AR227" s="177"/>
      <c r="AS227" s="177"/>
      <c r="AT227" s="177"/>
      <c r="AU227" s="177"/>
      <c r="AV227" s="177"/>
      <c r="AW227" s="177"/>
      <c r="AX227" s="177"/>
      <c r="AY227" s="177"/>
      <c r="AZ227" s="177"/>
      <c r="BA227" s="177"/>
      <c r="BB227" s="177"/>
      <c r="BC227" s="177"/>
      <c r="BD227" s="177"/>
    </row>
    <row r="228" spans="1:56" ht="15" customHeight="1" x14ac:dyDescent="0.2">
      <c r="A228" s="246">
        <v>12</v>
      </c>
      <c r="B228" s="247" t="s">
        <v>2371</v>
      </c>
      <c r="C228" s="248" t="s">
        <v>2590</v>
      </c>
      <c r="D228" s="248"/>
      <c r="E228" s="249"/>
      <c r="F228" s="249"/>
      <c r="G228" s="252" t="str">
        <f t="shared" ca="1" si="22"/>
        <v/>
      </c>
      <c r="H228" s="251" t="s">
        <v>2570</v>
      </c>
      <c r="I228" s="79"/>
      <c r="J228" s="79"/>
      <c r="K228" s="79"/>
      <c r="L228" s="327"/>
      <c r="M228" s="17"/>
      <c r="N228" s="177"/>
      <c r="O228" s="177"/>
      <c r="P228" s="177" t="b">
        <v>0</v>
      </c>
      <c r="Q228" s="177" t="b">
        <v>1</v>
      </c>
      <c r="R228" s="177" t="b">
        <f ca="1">S228</f>
        <v>0</v>
      </c>
      <c r="S228" s="177" t="b">
        <f ca="1">($W$106=INDEX(INDIRECT($U$106),3))</f>
        <v>0</v>
      </c>
      <c r="T228" s="177" t="b">
        <f ca="1">AND(NOT(S228),LEN(W228)&gt;0)</f>
        <v>1</v>
      </c>
      <c r="U228" s="177"/>
      <c r="V228" s="177"/>
      <c r="W228" s="189">
        <v>33</v>
      </c>
      <c r="X228" s="344"/>
      <c r="Y228" s="177"/>
      <c r="Z228" s="177"/>
      <c r="AA228" s="177"/>
      <c r="AB228" s="177"/>
      <c r="AC228" s="177" t="b">
        <f ca="1">OR(AD228:AE228)</f>
        <v>1</v>
      </c>
      <c r="AD228" s="177" t="b">
        <f ca="1">T228</f>
        <v>1</v>
      </c>
      <c r="AE228" s="177" t="b">
        <f ca="1">AND(R228,LEN(W228)=0)</f>
        <v>0</v>
      </c>
      <c r="AF228" s="177" t="b">
        <f ca="1">AND(AE228,NOT(Q228))</f>
        <v>0</v>
      </c>
      <c r="AG228" s="177"/>
      <c r="AH228" s="177"/>
      <c r="AI228" s="177"/>
      <c r="AJ228" s="177"/>
      <c r="AK228" s="177"/>
      <c r="AL228" s="177"/>
      <c r="AM228" s="177"/>
      <c r="AN228" s="177"/>
      <c r="AO228" s="177"/>
      <c r="AP228" s="19" t="str">
        <f>SUBSTITUTE(SUBSTITUTE(SUBSTITUTE("vch"&amp;$B228&amp;$C228&amp;$D228&amp;$E228&amp;$F228,".","_"),"(","_"),")","")</f>
        <v>vch1203_15_1b</v>
      </c>
      <c r="AQ228" s="19">
        <f>IF(ISBLANK(W228),"",W228)</f>
        <v>33</v>
      </c>
      <c r="AR228" s="177"/>
      <c r="AS228" s="177"/>
      <c r="AT228" s="177"/>
      <c r="AU228" s="177"/>
      <c r="AV228" s="177"/>
      <c r="AW228" s="177"/>
      <c r="AX228" s="177"/>
      <c r="AY228" s="177"/>
      <c r="AZ228" s="177"/>
      <c r="BA228" s="177"/>
      <c r="BB228" s="177"/>
      <c r="BC228" s="177"/>
      <c r="BD228" s="177"/>
    </row>
    <row r="229" spans="1:56" ht="15" customHeight="1" x14ac:dyDescent="0.2">
      <c r="A229" s="246">
        <v>12</v>
      </c>
      <c r="B229" s="247" t="s">
        <v>2371</v>
      </c>
      <c r="C229" s="248"/>
      <c r="D229" s="248"/>
      <c r="E229" s="249"/>
      <c r="F229" s="249"/>
      <c r="G229" s="252" t="str">
        <f t="shared" ca="1" si="22"/>
        <v/>
      </c>
      <c r="H229" s="246" t="s">
        <v>2570</v>
      </c>
      <c r="I229" s="79"/>
      <c r="J229" s="79"/>
      <c r="K229" s="79"/>
      <c r="L229" s="327"/>
      <c r="M229" s="17"/>
      <c r="N229" s="177"/>
      <c r="O229" s="177"/>
      <c r="P229" s="177"/>
      <c r="Q229" s="177"/>
      <c r="R229" s="177"/>
      <c r="S229" s="177"/>
      <c r="T229" s="177"/>
      <c r="U229" s="177"/>
      <c r="V229" s="177"/>
      <c r="W229" s="177"/>
      <c r="X229" s="344"/>
      <c r="Y229" s="177"/>
      <c r="Z229" s="177"/>
      <c r="AA229" s="177"/>
      <c r="AB229" s="177"/>
      <c r="AC229" s="177"/>
      <c r="AD229" s="177"/>
      <c r="AE229" s="177"/>
      <c r="AF229" s="177"/>
      <c r="AG229" s="177"/>
      <c r="AH229" s="177"/>
      <c r="AI229" s="177"/>
      <c r="AJ229" s="177"/>
      <c r="AK229" s="177"/>
      <c r="AL229" s="177"/>
      <c r="AM229" s="177"/>
      <c r="AN229" s="177"/>
      <c r="AO229" s="177"/>
      <c r="AP229" s="177"/>
      <c r="AQ229" s="177"/>
      <c r="AR229" s="177"/>
      <c r="AS229" s="177"/>
      <c r="AT229" s="177"/>
      <c r="AU229" s="177"/>
      <c r="AV229" s="177"/>
      <c r="AW229" s="177"/>
      <c r="AX229" s="177"/>
      <c r="AY229" s="177"/>
      <c r="AZ229" s="177"/>
      <c r="BA229" s="177"/>
      <c r="BB229" s="177"/>
      <c r="BC229" s="177"/>
      <c r="BD229" s="177"/>
    </row>
    <row r="230" spans="1:56" s="115" customFormat="1" ht="15" customHeight="1" x14ac:dyDescent="0.2">
      <c r="A230" s="246">
        <v>12</v>
      </c>
      <c r="B230" s="247" t="s">
        <v>2371</v>
      </c>
      <c r="C230" s="248"/>
      <c r="D230" s="248"/>
      <c r="E230" s="249"/>
      <c r="F230" s="249"/>
      <c r="G230" s="252" t="str">
        <f t="shared" ca="1" si="22"/>
        <v/>
      </c>
      <c r="H230" s="246" t="s">
        <v>2570</v>
      </c>
      <c r="I230" s="79"/>
      <c r="J230" s="79"/>
      <c r="K230" s="79"/>
      <c r="L230" s="257" t="s">
        <v>2374</v>
      </c>
      <c r="M230" s="17"/>
      <c r="N230" s="177"/>
      <c r="O230" s="177"/>
      <c r="P230" s="177"/>
      <c r="Q230" s="177"/>
      <c r="R230" s="177"/>
      <c r="S230" s="177"/>
      <c r="T230" s="177"/>
      <c r="U230" s="177"/>
      <c r="V230" s="177"/>
      <c r="W230" s="177"/>
      <c r="X230" s="343"/>
      <c r="Y230" s="177"/>
      <c r="Z230" s="177"/>
      <c r="AA230" s="177"/>
      <c r="AB230" s="177"/>
      <c r="AC230" s="177"/>
      <c r="AD230" s="177"/>
      <c r="AE230" s="177"/>
      <c r="AF230" s="177"/>
      <c r="AG230" s="177"/>
      <c r="AH230" s="177"/>
      <c r="AI230" s="177"/>
      <c r="AJ230" s="177"/>
      <c r="AK230" s="177"/>
      <c r="AL230" s="177"/>
      <c r="AM230" s="177"/>
      <c r="AN230" s="177"/>
      <c r="AO230" s="177"/>
      <c r="AP230" s="177"/>
      <c r="AQ230" s="177"/>
      <c r="AR230" s="177"/>
      <c r="AS230" s="177"/>
      <c r="AT230" s="177"/>
      <c r="AU230" s="177"/>
      <c r="AV230" s="177"/>
      <c r="AW230" s="177"/>
      <c r="AX230" s="177"/>
      <c r="AY230" s="177"/>
      <c r="AZ230" s="177"/>
      <c r="BA230" s="177"/>
      <c r="BB230" s="177"/>
      <c r="BC230" s="177"/>
      <c r="BD230" s="177"/>
    </row>
    <row r="231" spans="1:56" ht="18.75" customHeight="1" x14ac:dyDescent="0.25">
      <c r="A231" s="246">
        <v>12</v>
      </c>
      <c r="B231" s="247" t="s">
        <v>2598</v>
      </c>
      <c r="C231" s="248"/>
      <c r="D231" s="248"/>
      <c r="E231" s="249"/>
      <c r="F231" s="249"/>
      <c r="G231" s="39" t="s">
        <v>2567</v>
      </c>
      <c r="H231" s="246" t="s">
        <v>2568</v>
      </c>
      <c r="I231" s="330" t="s">
        <v>2375</v>
      </c>
      <c r="J231" s="330"/>
      <c r="K231" s="330"/>
      <c r="L231" s="330"/>
      <c r="M231" s="116"/>
      <c r="N231" s="177"/>
      <c r="O231" s="177"/>
      <c r="P231" s="177"/>
      <c r="Q231" s="177"/>
      <c r="R231" s="177"/>
      <c r="S231" s="177"/>
      <c r="T231" s="177"/>
      <c r="U231" s="177"/>
      <c r="V231" s="177"/>
      <c r="W231" s="116"/>
      <c r="X231" s="116"/>
      <c r="Y231" s="177"/>
      <c r="Z231" s="177"/>
      <c r="AA231" s="177"/>
      <c r="AB231" s="177"/>
      <c r="AC231" s="177"/>
      <c r="AD231" s="177"/>
      <c r="AE231" s="177"/>
      <c r="AF231" s="177"/>
      <c r="AG231" s="177"/>
      <c r="AH231" s="177"/>
      <c r="AI231" s="177"/>
      <c r="AJ231" s="177"/>
      <c r="AK231" s="177"/>
      <c r="AL231" s="177"/>
      <c r="AM231" s="177"/>
      <c r="AN231" s="177"/>
      <c r="AO231" s="177"/>
      <c r="AP231" s="177"/>
      <c r="AQ231" s="177"/>
      <c r="AR231" s="177"/>
      <c r="AS231" s="177"/>
      <c r="AT231" s="177"/>
      <c r="AU231" s="177"/>
      <c r="AV231" s="177"/>
      <c r="AW231" s="177"/>
      <c r="AX231" s="177"/>
      <c r="AY231" s="177"/>
      <c r="AZ231" s="177"/>
      <c r="BA231" s="177"/>
      <c r="BB231" s="177"/>
      <c r="BC231" s="177"/>
      <c r="BD231" s="177"/>
    </row>
    <row r="232" spans="1:56" s="153" customFormat="1" ht="15" customHeight="1" x14ac:dyDescent="0.2">
      <c r="A232" s="246">
        <v>12</v>
      </c>
      <c r="B232" s="247" t="s">
        <v>2598</v>
      </c>
      <c r="C232" s="39" t="s">
        <v>2576</v>
      </c>
      <c r="D232" s="39"/>
      <c r="E232" s="39"/>
      <c r="F232" s="39"/>
      <c r="G232" s="39" t="s">
        <v>2567</v>
      </c>
      <c r="H232" s="246" t="s">
        <v>2568</v>
      </c>
      <c r="I232" s="278"/>
      <c r="J232" s="278"/>
      <c r="K232" s="278"/>
      <c r="L232" s="177"/>
      <c r="M232" s="17"/>
      <c r="N232" s="177"/>
      <c r="O232" s="177"/>
      <c r="P232" s="177"/>
      <c r="Q232" s="177"/>
      <c r="R232" s="1" t="s">
        <v>2574</v>
      </c>
      <c r="S232" s="1">
        <f ca="1">IFERROR(MATCH(W233,INDIRECT(U233),0),0)</f>
        <v>2</v>
      </c>
      <c r="T232" s="177"/>
      <c r="U232" s="177"/>
      <c r="V232" s="177"/>
      <c r="W232" s="256" t="s">
        <v>2599</v>
      </c>
      <c r="X232" s="177"/>
      <c r="Y232" s="177"/>
      <c r="Z232" s="177"/>
      <c r="AA232" s="177"/>
      <c r="AB232" s="177"/>
      <c r="AC232" s="177"/>
      <c r="AD232" s="177"/>
      <c r="AE232" s="177"/>
      <c r="AF232" s="177"/>
      <c r="AG232" s="177"/>
      <c r="AH232" s="177"/>
      <c r="AI232" s="177"/>
      <c r="AJ232" s="177"/>
      <c r="AK232" s="177"/>
      <c r="AL232" s="177"/>
      <c r="AM232" s="177"/>
      <c r="AN232" s="177"/>
      <c r="AO232" s="177"/>
      <c r="AP232" s="177"/>
      <c r="AQ232" s="177"/>
      <c r="AR232" s="177"/>
      <c r="AS232" s="177"/>
      <c r="AT232" s="177"/>
      <c r="AU232" s="177"/>
      <c r="AV232" s="177"/>
      <c r="AW232" s="177"/>
      <c r="AX232" s="177"/>
      <c r="AY232" s="177"/>
      <c r="AZ232" s="177"/>
      <c r="BA232" s="177"/>
      <c r="BB232" s="177"/>
      <c r="BC232" s="177"/>
      <c r="BD232" s="177"/>
    </row>
    <row r="233" spans="1:56" s="153" customFormat="1" ht="15" customHeight="1" x14ac:dyDescent="0.2">
      <c r="A233" s="246">
        <v>12</v>
      </c>
      <c r="B233" s="247" t="s">
        <v>2598</v>
      </c>
      <c r="C233" s="39"/>
      <c r="D233" s="39"/>
      <c r="E233" s="39"/>
      <c r="F233" s="39"/>
      <c r="G233" s="39" t="s">
        <v>2567</v>
      </c>
      <c r="H233" s="246" t="s">
        <v>2568</v>
      </c>
      <c r="I233" s="278"/>
      <c r="J233" s="278"/>
      <c r="K233" s="278"/>
      <c r="L233" s="177"/>
      <c r="M233" s="17"/>
      <c r="N233" s="177"/>
      <c r="O233" s="177"/>
      <c r="P233" s="177" t="b">
        <v>1</v>
      </c>
      <c r="Q233" s="177" t="b">
        <v>1</v>
      </c>
      <c r="R233" s="177" t="b">
        <v>1</v>
      </c>
      <c r="S233" s="177" t="b">
        <v>1</v>
      </c>
      <c r="T233" s="177" t="b">
        <v>0</v>
      </c>
      <c r="U233" s="177" t="str">
        <f>SUBSTITUTE(SUBSTITUTE(SUBSTITUTE("dd"&amp;$B232&amp;$C232&amp;$D232&amp;$E232&amp;$F232,".","_"),"(","_"),")","")</f>
        <v>dd1204_</v>
      </c>
      <c r="V233" s="177"/>
      <c r="W233" s="237" t="s">
        <v>2509</v>
      </c>
      <c r="X233" s="177"/>
      <c r="Y233" s="177"/>
      <c r="Z233" s="177"/>
      <c r="AA233" s="177"/>
      <c r="AB233" s="177"/>
      <c r="AC233" s="177" t="b">
        <f>OR(AD233:AE233)</f>
        <v>0</v>
      </c>
      <c r="AD233" s="177" t="b">
        <f>T233</f>
        <v>0</v>
      </c>
      <c r="AE233" s="177" t="b">
        <f>AND(R233,LEN(W233)=0)</f>
        <v>0</v>
      </c>
      <c r="AF233" s="177" t="b">
        <f>AND(AE233,NOT(Q233))</f>
        <v>0</v>
      </c>
      <c r="AG233" s="177"/>
      <c r="AH233" s="177"/>
      <c r="AI233" s="177"/>
      <c r="AJ233" s="177"/>
      <c r="AK233" s="177"/>
      <c r="AL233" s="177"/>
      <c r="AM233" s="177"/>
      <c r="AN233" s="177"/>
      <c r="AO233" s="177"/>
      <c r="AP233" s="19" t="str">
        <f>SUBSTITUTE(SUBSTITUTE(SUBSTITUTE("vch"&amp;$B233&amp;$C233&amp;$D233&amp;$E233&amp;$F233,".","_"),"(","_"),")","")</f>
        <v>vch1204</v>
      </c>
      <c r="AQ233" s="19" t="str">
        <f>IF(ISBLANK(W233),"",W233)</f>
        <v>Alt. Compliance Path</v>
      </c>
      <c r="AR233" s="177"/>
      <c r="AS233" s="177"/>
      <c r="AT233" s="177"/>
      <c r="AU233" s="177"/>
      <c r="AV233" s="177"/>
      <c r="AW233" s="177"/>
      <c r="AX233" s="177"/>
      <c r="AY233" s="177"/>
      <c r="AZ233" s="177"/>
      <c r="BA233" s="177"/>
      <c r="BB233" s="177"/>
      <c r="BC233" s="177"/>
      <c r="BD233" s="177"/>
    </row>
    <row r="234" spans="1:56" ht="15" customHeight="1" x14ac:dyDescent="0.2">
      <c r="A234" s="246">
        <v>12</v>
      </c>
      <c r="B234" s="247" t="s">
        <v>2376</v>
      </c>
      <c r="C234" s="248"/>
      <c r="D234" s="248"/>
      <c r="E234" s="249"/>
      <c r="F234" s="249"/>
      <c r="G234" s="252" t="str">
        <f ca="1">IF(S234,"P","")</f>
        <v/>
      </c>
      <c r="H234" s="251" t="s">
        <v>2570</v>
      </c>
      <c r="I234" s="77" t="s">
        <v>2376</v>
      </c>
      <c r="J234" s="77"/>
      <c r="K234" s="80"/>
      <c r="L234" s="327" t="s">
        <v>2377</v>
      </c>
      <c r="M234" s="17"/>
      <c r="N234" s="17"/>
      <c r="O234" s="17"/>
      <c r="P234" s="17" t="b">
        <v>0</v>
      </c>
      <c r="Q234" s="17" t="b">
        <v>1</v>
      </c>
      <c r="R234" s="17" t="b">
        <f ca="1">S234</f>
        <v>0</v>
      </c>
      <c r="S234" s="17" t="b">
        <f ca="1">($W$233=INDEX(INDIRECT($U$233),1))</f>
        <v>0</v>
      </c>
      <c r="T234" s="17" t="b">
        <f t="shared" ref="T234" ca="1" si="23">AND(NOT(S234),W234=TRUE)</f>
        <v>0</v>
      </c>
      <c r="U234" s="17"/>
      <c r="V234" s="17"/>
      <c r="W234" s="224"/>
      <c r="X234" s="342"/>
      <c r="Y234" s="177"/>
      <c r="Z234" s="177"/>
      <c r="AA234" s="177"/>
      <c r="AB234" s="177"/>
      <c r="AC234" s="177" t="b">
        <f ca="1">OR(AD234:AE234)</f>
        <v>0</v>
      </c>
      <c r="AD234" s="177" t="b">
        <f ca="1">T234</f>
        <v>0</v>
      </c>
      <c r="AE234" s="177" t="b">
        <f ca="1">AND(R234,NOT(W234))</f>
        <v>0</v>
      </c>
      <c r="AF234" s="177" t="b">
        <f ca="1">AND(AE234,NOT(Q234))</f>
        <v>0</v>
      </c>
      <c r="AG234" s="177"/>
      <c r="AH234" s="177"/>
      <c r="AI234" s="177"/>
      <c r="AJ234" s="177"/>
      <c r="AK234" s="177"/>
      <c r="AL234" s="177"/>
      <c r="AM234" s="177"/>
      <c r="AN234" s="177"/>
      <c r="AO234" s="177"/>
      <c r="AP234" s="19" t="str">
        <f>SUBSTITUTE(SUBSTITUTE(SUBSTITUTE("vch"&amp;$B234&amp;$C234&amp;$D234&amp;$E234&amp;$F234,".","_"),"(","_"),")","")</f>
        <v>vch1204_1</v>
      </c>
      <c r="AQ234" s="19" t="str">
        <f>IF(ISBLANK(W234),"",W234)</f>
        <v/>
      </c>
      <c r="AR234" s="177" t="str">
        <f>SUBSTITUTE(SUBSTITUTE(SUBSTITUTE("vnt"&amp;$B234&amp;$C234&amp;$D234&amp;$E234&amp;$F234,".","_"),"(","_"),")","")</f>
        <v>vnt1204_1</v>
      </c>
      <c r="AS234" s="19" t="str">
        <f>IF(ISBLANK(X234),"",X234)</f>
        <v/>
      </c>
      <c r="AT234" s="177"/>
      <c r="AU234" s="177"/>
      <c r="AV234" s="177"/>
      <c r="AW234" s="177"/>
      <c r="AX234" s="177"/>
      <c r="AY234" s="177"/>
      <c r="AZ234" s="177"/>
      <c r="BA234" s="177"/>
      <c r="BB234" s="177"/>
      <c r="BC234" s="177"/>
      <c r="BD234" s="177"/>
    </row>
    <row r="235" spans="1:56" ht="15" customHeight="1" x14ac:dyDescent="0.2">
      <c r="A235" s="246">
        <v>12</v>
      </c>
      <c r="B235" s="247" t="s">
        <v>2376</v>
      </c>
      <c r="C235" s="248"/>
      <c r="D235" s="248"/>
      <c r="E235" s="249"/>
      <c r="F235" s="249"/>
      <c r="G235" s="252" t="str">
        <f ca="1">G234</f>
        <v/>
      </c>
      <c r="H235" s="251" t="s">
        <v>2570</v>
      </c>
      <c r="I235" s="77"/>
      <c r="J235" s="77"/>
      <c r="K235" s="80"/>
      <c r="L235" s="327"/>
      <c r="M235" s="17"/>
      <c r="N235" s="17"/>
      <c r="O235" s="17"/>
      <c r="P235" s="17"/>
      <c r="Q235" s="17"/>
      <c r="R235" s="17"/>
      <c r="S235" s="17"/>
      <c r="T235" s="17"/>
      <c r="U235" s="17"/>
      <c r="V235" s="17"/>
      <c r="W235" s="17"/>
      <c r="X235" s="344"/>
      <c r="Y235" s="177"/>
      <c r="Z235" s="177"/>
      <c r="AA235" s="177"/>
      <c r="AB235" s="177"/>
      <c r="AC235" s="177"/>
      <c r="AD235" s="177"/>
      <c r="AE235" s="177"/>
      <c r="AF235" s="177"/>
      <c r="AG235" s="177"/>
      <c r="AH235" s="177"/>
      <c r="AI235" s="177"/>
      <c r="AJ235" s="177"/>
      <c r="AK235" s="177"/>
      <c r="AL235" s="177"/>
      <c r="AM235" s="177"/>
      <c r="AN235" s="177"/>
      <c r="AO235" s="177"/>
      <c r="AP235" s="177"/>
      <c r="AQ235" s="177"/>
      <c r="AR235" s="177"/>
      <c r="AS235" s="177"/>
      <c r="AT235" s="177"/>
      <c r="AU235" s="177"/>
      <c r="AV235" s="177"/>
      <c r="AW235" s="177"/>
      <c r="AX235" s="177"/>
      <c r="AY235" s="177"/>
      <c r="AZ235" s="177"/>
      <c r="BA235" s="177"/>
      <c r="BB235" s="177"/>
      <c r="BC235" s="177"/>
      <c r="BD235" s="177"/>
    </row>
    <row r="236" spans="1:56" ht="15" customHeight="1" thickBot="1" x14ac:dyDescent="0.25">
      <c r="A236" s="246">
        <v>12</v>
      </c>
      <c r="B236" s="247" t="s">
        <v>2376</v>
      </c>
      <c r="C236" s="248"/>
      <c r="D236" s="248"/>
      <c r="E236" s="249"/>
      <c r="F236" s="249"/>
      <c r="G236" s="252" t="str">
        <f t="shared" ref="G236:G247" ca="1" si="24">G235</f>
        <v/>
      </c>
      <c r="H236" s="251" t="s">
        <v>2570</v>
      </c>
      <c r="I236" s="78"/>
      <c r="J236" s="78"/>
      <c r="K236" s="81"/>
      <c r="L236" s="329"/>
      <c r="M236" s="205"/>
      <c r="N236" s="205"/>
      <c r="O236" s="205"/>
      <c r="P236" s="205"/>
      <c r="Q236" s="205"/>
      <c r="R236" s="205"/>
      <c r="S236" s="205"/>
      <c r="T236" s="205"/>
      <c r="U236" s="205"/>
      <c r="V236" s="205"/>
      <c r="W236" s="205"/>
      <c r="X236" s="345"/>
      <c r="Y236" s="177"/>
      <c r="Z236" s="177"/>
      <c r="AA236" s="177"/>
      <c r="AB236" s="177"/>
      <c r="AC236" s="177"/>
      <c r="AD236" s="177"/>
      <c r="AE236" s="177"/>
      <c r="AF236" s="177"/>
      <c r="AG236" s="177"/>
      <c r="AH236" s="177"/>
      <c r="AI236" s="177"/>
      <c r="AJ236" s="177"/>
      <c r="AK236" s="177"/>
      <c r="AL236" s="177"/>
      <c r="AM236" s="177"/>
      <c r="AN236" s="177"/>
      <c r="AO236" s="177"/>
      <c r="AP236" s="177"/>
      <c r="AQ236" s="177"/>
      <c r="AR236" s="177"/>
      <c r="AS236" s="177"/>
      <c r="AT236" s="177"/>
      <c r="AU236" s="177"/>
      <c r="AV236" s="177"/>
      <c r="AW236" s="177"/>
      <c r="AX236" s="177"/>
      <c r="AY236" s="177"/>
      <c r="AZ236" s="177"/>
      <c r="BA236" s="177"/>
      <c r="BB236" s="177"/>
      <c r="BC236" s="177"/>
      <c r="BD236" s="177"/>
    </row>
    <row r="237" spans="1:56" ht="15" customHeight="1" thickTop="1" x14ac:dyDescent="0.2">
      <c r="A237" s="246">
        <v>12</v>
      </c>
      <c r="B237" s="247" t="s">
        <v>2379</v>
      </c>
      <c r="C237" s="248"/>
      <c r="D237" s="248"/>
      <c r="E237" s="249"/>
      <c r="F237" s="249"/>
      <c r="G237" s="252" t="str">
        <f t="shared" ca="1" si="24"/>
        <v/>
      </c>
      <c r="H237" s="251" t="s">
        <v>2570</v>
      </c>
      <c r="I237" s="82" t="s">
        <v>2379</v>
      </c>
      <c r="J237" s="82"/>
      <c r="K237" s="88"/>
      <c r="L237" s="328" t="s">
        <v>2380</v>
      </c>
      <c r="M237" s="207"/>
      <c r="N237" s="207"/>
      <c r="O237" s="207"/>
      <c r="P237" s="207" t="b">
        <v>0</v>
      </c>
      <c r="Q237" s="207" t="b">
        <v>1</v>
      </c>
      <c r="R237" s="207" t="b">
        <f ca="1">S237</f>
        <v>0</v>
      </c>
      <c r="S237" s="207" t="b">
        <f ca="1">($W$233=INDEX(INDIRECT($U$233),1))</f>
        <v>0</v>
      </c>
      <c r="T237" s="207" t="b">
        <f t="shared" ref="T237" ca="1" si="25">AND(NOT(S237),W237=TRUE)</f>
        <v>0</v>
      </c>
      <c r="U237" s="207"/>
      <c r="V237" s="207"/>
      <c r="W237" s="208"/>
      <c r="X237" s="346"/>
      <c r="Y237" s="177"/>
      <c r="Z237" s="177"/>
      <c r="AA237" s="177"/>
      <c r="AB237" s="177"/>
      <c r="AC237" s="177" t="b">
        <f ca="1">OR(AD237:AE237)</f>
        <v>0</v>
      </c>
      <c r="AD237" s="177" t="b">
        <f ca="1">T237</f>
        <v>0</v>
      </c>
      <c r="AE237" s="177" t="b">
        <f ca="1">AND(R237,NOT(W237))</f>
        <v>0</v>
      </c>
      <c r="AF237" s="177" t="b">
        <f ca="1">AND(AE237,NOT(Q237))</f>
        <v>0</v>
      </c>
      <c r="AG237" s="177"/>
      <c r="AH237" s="177"/>
      <c r="AI237" s="177"/>
      <c r="AJ237" s="177"/>
      <c r="AK237" s="177"/>
      <c r="AL237" s="177"/>
      <c r="AM237" s="177"/>
      <c r="AN237" s="177"/>
      <c r="AO237" s="177"/>
      <c r="AP237" s="19" t="str">
        <f>SUBSTITUTE(SUBSTITUTE(SUBSTITUTE("vch"&amp;$B237&amp;$C237&amp;$D237&amp;$E237&amp;$F237,".","_"),"(","_"),")","")</f>
        <v>vch1204_2</v>
      </c>
      <c r="AQ237" s="19" t="str">
        <f>IF(ISBLANK(W237),"",W237)</f>
        <v/>
      </c>
      <c r="AR237" s="177" t="str">
        <f>SUBSTITUTE(SUBSTITUTE(SUBSTITUTE("vnt"&amp;$B237&amp;$C237&amp;$D237&amp;$E237&amp;$F237,".","_"),"(","_"),")","")</f>
        <v>vnt1204_2</v>
      </c>
      <c r="AS237" s="19" t="str">
        <f>IF(ISBLANK(X237),"",X237)</f>
        <v/>
      </c>
      <c r="AT237" s="177"/>
      <c r="AU237" s="177"/>
      <c r="AV237" s="177"/>
      <c r="AW237" s="177"/>
      <c r="AX237" s="177"/>
      <c r="AY237" s="177"/>
      <c r="AZ237" s="177"/>
      <c r="BA237" s="177"/>
      <c r="BB237" s="177"/>
      <c r="BC237" s="177"/>
      <c r="BD237" s="177"/>
    </row>
    <row r="238" spans="1:56" ht="15" customHeight="1" x14ac:dyDescent="0.2">
      <c r="A238" s="246">
        <v>12</v>
      </c>
      <c r="B238" s="247" t="s">
        <v>2379</v>
      </c>
      <c r="C238" s="248"/>
      <c r="D238" s="248"/>
      <c r="E238" s="249"/>
      <c r="F238" s="249"/>
      <c r="G238" s="252" t="str">
        <f t="shared" ca="1" si="24"/>
        <v/>
      </c>
      <c r="H238" s="251" t="s">
        <v>2570</v>
      </c>
      <c r="I238" s="77"/>
      <c r="J238" s="77"/>
      <c r="K238" s="80"/>
      <c r="L238" s="327"/>
      <c r="M238" s="17"/>
      <c r="N238" s="17"/>
      <c r="O238" s="17"/>
      <c r="P238" s="17"/>
      <c r="Q238" s="17"/>
      <c r="R238" s="17"/>
      <c r="S238" s="17"/>
      <c r="T238" s="17"/>
      <c r="U238" s="17"/>
      <c r="V238" s="17"/>
      <c r="W238" s="17"/>
      <c r="X238" s="344"/>
      <c r="Y238" s="177"/>
      <c r="Z238" s="177"/>
      <c r="AA238" s="177"/>
      <c r="AB238" s="177"/>
      <c r="AC238" s="177"/>
      <c r="AD238" s="177"/>
      <c r="AE238" s="177"/>
      <c r="AF238" s="177"/>
      <c r="AG238" s="177"/>
      <c r="AH238" s="177"/>
      <c r="AI238" s="177"/>
      <c r="AJ238" s="177"/>
      <c r="AK238" s="177"/>
      <c r="AL238" s="177"/>
      <c r="AM238" s="177"/>
      <c r="AN238" s="177"/>
      <c r="AO238" s="177"/>
      <c r="AP238" s="177"/>
      <c r="AQ238" s="177"/>
      <c r="AR238" s="177"/>
      <c r="AS238" s="177"/>
      <c r="AT238" s="177"/>
      <c r="AU238" s="177"/>
      <c r="AV238" s="177"/>
      <c r="AW238" s="177"/>
      <c r="AX238" s="177"/>
      <c r="AY238" s="177"/>
      <c r="AZ238" s="177"/>
      <c r="BA238" s="177"/>
      <c r="BB238" s="177"/>
      <c r="BC238" s="177"/>
      <c r="BD238" s="177"/>
    </row>
    <row r="239" spans="1:56" ht="15" customHeight="1" thickBot="1" x14ac:dyDescent="0.25">
      <c r="A239" s="246">
        <v>12</v>
      </c>
      <c r="B239" s="247" t="s">
        <v>2379</v>
      </c>
      <c r="C239" s="248"/>
      <c r="D239" s="248"/>
      <c r="E239" s="249"/>
      <c r="F239" s="249"/>
      <c r="G239" s="252" t="str">
        <f t="shared" ca="1" si="24"/>
        <v/>
      </c>
      <c r="H239" s="251" t="s">
        <v>2570</v>
      </c>
      <c r="I239" s="78"/>
      <c r="J239" s="78"/>
      <c r="K239" s="81"/>
      <c r="L239" s="329"/>
      <c r="M239" s="205"/>
      <c r="N239" s="205"/>
      <c r="O239" s="205"/>
      <c r="P239" s="205"/>
      <c r="Q239" s="205"/>
      <c r="R239" s="205"/>
      <c r="S239" s="205"/>
      <c r="T239" s="205"/>
      <c r="U239" s="205"/>
      <c r="V239" s="205"/>
      <c r="W239" s="205"/>
      <c r="X239" s="345"/>
      <c r="Y239" s="177"/>
      <c r="Z239" s="177"/>
      <c r="AA239" s="177"/>
      <c r="AB239" s="177"/>
      <c r="AC239" s="177"/>
      <c r="AD239" s="177"/>
      <c r="AE239" s="177"/>
      <c r="AF239" s="177"/>
      <c r="AG239" s="177"/>
      <c r="AH239" s="177"/>
      <c r="AI239" s="177"/>
      <c r="AJ239" s="177"/>
      <c r="AK239" s="177"/>
      <c r="AL239" s="177"/>
      <c r="AM239" s="177"/>
      <c r="AN239" s="177"/>
      <c r="AO239" s="177"/>
      <c r="AP239" s="177"/>
      <c r="AQ239" s="177"/>
      <c r="AR239" s="177"/>
      <c r="AS239" s="177"/>
      <c r="AT239" s="177"/>
      <c r="AU239" s="177"/>
      <c r="AV239" s="177"/>
      <c r="AW239" s="177"/>
      <c r="AX239" s="177"/>
      <c r="AY239" s="177"/>
      <c r="AZ239" s="177"/>
      <c r="BA239" s="177"/>
      <c r="BB239" s="177"/>
      <c r="BC239" s="177"/>
      <c r="BD239" s="177"/>
    </row>
    <row r="240" spans="1:56" ht="15" customHeight="1" thickTop="1" x14ac:dyDescent="0.2">
      <c r="A240" s="246">
        <v>12</v>
      </c>
      <c r="B240" s="247" t="s">
        <v>2381</v>
      </c>
      <c r="C240" s="248"/>
      <c r="D240" s="248"/>
      <c r="E240" s="249"/>
      <c r="F240" s="249"/>
      <c r="G240" s="252" t="str">
        <f t="shared" ca="1" si="24"/>
        <v/>
      </c>
      <c r="H240" s="251" t="s">
        <v>2570</v>
      </c>
      <c r="I240" s="82" t="s">
        <v>2381</v>
      </c>
      <c r="J240" s="82"/>
      <c r="K240" s="88"/>
      <c r="L240" s="328" t="s">
        <v>2382</v>
      </c>
      <c r="M240" s="207"/>
      <c r="N240" s="207"/>
      <c r="O240" s="207"/>
      <c r="P240" s="207"/>
      <c r="Q240" s="207"/>
      <c r="R240" s="207"/>
      <c r="S240" s="207"/>
      <c r="T240" s="207"/>
      <c r="U240" s="207"/>
      <c r="V240" s="207"/>
      <c r="W240" s="207"/>
      <c r="X240" s="346"/>
      <c r="Y240" s="177"/>
      <c r="Z240" s="177"/>
      <c r="AA240" s="177"/>
      <c r="AB240" s="177"/>
      <c r="AC240" s="177"/>
      <c r="AD240" s="177"/>
      <c r="AE240" s="177"/>
      <c r="AF240" s="177"/>
      <c r="AG240" s="177"/>
      <c r="AH240" s="177"/>
      <c r="AI240" s="177"/>
      <c r="AJ240" s="177"/>
      <c r="AK240" s="177"/>
      <c r="AL240" s="177"/>
      <c r="AM240" s="177"/>
      <c r="AN240" s="177"/>
      <c r="AO240" s="177"/>
      <c r="AP240" s="177"/>
      <c r="AQ240" s="177"/>
      <c r="AR240" s="177" t="str">
        <f>SUBSTITUTE(SUBSTITUTE(SUBSTITUTE("vnt"&amp;$B240&amp;$C240&amp;$D240&amp;$E240&amp;$F240,".","_"),"(","_"),")","")</f>
        <v>vnt1204_3</v>
      </c>
      <c r="AS240" s="19" t="str">
        <f>IF(ISBLANK(X240),"",X240)</f>
        <v/>
      </c>
      <c r="AT240" s="177"/>
      <c r="AU240" s="177"/>
      <c r="AV240" s="177"/>
      <c r="AW240" s="177"/>
      <c r="AX240" s="177"/>
      <c r="AY240" s="177"/>
      <c r="AZ240" s="177"/>
      <c r="BA240" s="177"/>
      <c r="BB240" s="177"/>
      <c r="BC240" s="177"/>
      <c r="BD240" s="177"/>
    </row>
    <row r="241" spans="1:46" ht="15" customHeight="1" x14ac:dyDescent="0.2">
      <c r="A241" s="246">
        <v>12</v>
      </c>
      <c r="B241" s="247" t="s">
        <v>2381</v>
      </c>
      <c r="C241" s="248"/>
      <c r="D241" s="248"/>
      <c r="E241" s="249"/>
      <c r="F241" s="249"/>
      <c r="G241" s="252" t="str">
        <f t="shared" ca="1" si="24"/>
        <v/>
      </c>
      <c r="H241" s="251" t="s">
        <v>2570</v>
      </c>
      <c r="I241" s="77"/>
      <c r="J241" s="77"/>
      <c r="K241" s="80"/>
      <c r="L241" s="327"/>
      <c r="M241" s="17"/>
      <c r="N241" s="17"/>
      <c r="O241" s="17"/>
      <c r="P241" s="17"/>
      <c r="Q241" s="17"/>
      <c r="R241" s="17"/>
      <c r="S241" s="17"/>
      <c r="T241" s="17"/>
      <c r="U241" s="17"/>
      <c r="V241" s="17"/>
      <c r="W241" s="17"/>
      <c r="X241" s="344"/>
      <c r="Y241" s="177"/>
      <c r="Z241" s="177"/>
      <c r="AA241" s="177"/>
      <c r="AB241" s="177"/>
      <c r="AC241" s="177"/>
      <c r="AD241" s="177"/>
      <c r="AE241" s="177"/>
      <c r="AF241" s="177"/>
      <c r="AG241" s="177"/>
      <c r="AH241" s="177"/>
      <c r="AI241" s="177"/>
      <c r="AJ241" s="177"/>
      <c r="AK241" s="177"/>
      <c r="AL241" s="177"/>
      <c r="AM241" s="177"/>
      <c r="AN241" s="177"/>
      <c r="AO241" s="177"/>
      <c r="AP241" s="177"/>
      <c r="AQ241" s="177"/>
      <c r="AR241" s="177"/>
      <c r="AS241" s="177"/>
      <c r="AT241" s="177"/>
    </row>
    <row r="242" spans="1:46" ht="15" customHeight="1" x14ac:dyDescent="0.2">
      <c r="A242" s="246">
        <v>12</v>
      </c>
      <c r="B242" s="247" t="s">
        <v>2381</v>
      </c>
      <c r="C242" s="248" t="s">
        <v>2221</v>
      </c>
      <c r="D242" s="248"/>
      <c r="E242" s="249"/>
      <c r="F242" s="253"/>
      <c r="G242" s="252" t="str">
        <f t="shared" ca="1" si="24"/>
        <v/>
      </c>
      <c r="H242" s="246" t="s">
        <v>2570</v>
      </c>
      <c r="I242" s="77"/>
      <c r="J242" s="77" t="s">
        <v>2221</v>
      </c>
      <c r="K242" s="80"/>
      <c r="L242" s="324" t="s">
        <v>2384</v>
      </c>
      <c r="M242" s="17"/>
      <c r="N242" s="17"/>
      <c r="O242" s="17"/>
      <c r="P242" s="17" t="b">
        <v>0</v>
      </c>
      <c r="Q242" s="17" t="b">
        <v>1</v>
      </c>
      <c r="R242" s="17" t="b">
        <f ca="1">AND($S$242,NOT(OR($W$244="Met",$W$245="Met")))</f>
        <v>0</v>
      </c>
      <c r="S242" s="17" t="b">
        <f ca="1">AND(($W$233=INDEX(INDIRECT($U$233),1)),NOT($W$247="Met"))</f>
        <v>0</v>
      </c>
      <c r="T242" s="17" t="b">
        <f ca="1">OR(AND($W$247="Met",W242="Met"),AND(NOT(S228),LEN(W228)&gt;0))</f>
        <v>1</v>
      </c>
      <c r="U242" s="17" t="str">
        <f>SUBSTITUTE(SUBSTITUTE(SUBSTITUTE("dd"&amp;$B242&amp;$C242&amp;$D242&amp;$E242&amp;$F242,".","_"),"(","_"),")","")</f>
        <v>dd1204_3_1</v>
      </c>
      <c r="V242" s="17"/>
      <c r="W242" s="202"/>
      <c r="X242" s="344"/>
      <c r="Y242" s="177"/>
      <c r="Z242" s="177"/>
      <c r="AA242" s="177"/>
      <c r="AB242" s="177"/>
      <c r="AC242" s="177" t="b">
        <f ca="1">OR(AD242:AE242)</f>
        <v>1</v>
      </c>
      <c r="AD242" s="177" t="b">
        <f ca="1">T242</f>
        <v>1</v>
      </c>
      <c r="AE242" s="177" t="b">
        <f ca="1">AND(R242,NOT(W242="Met"),NOT(W242="N/A"))</f>
        <v>0</v>
      </c>
      <c r="AF242" s="177" t="b">
        <f ca="1">AND(AE242,NOT(Q242))</f>
        <v>0</v>
      </c>
      <c r="AG242" s="177"/>
      <c r="AH242" s="177"/>
      <c r="AI242" s="177"/>
      <c r="AJ242" s="177"/>
      <c r="AK242" s="177"/>
      <c r="AL242" s="177"/>
      <c r="AM242" s="177"/>
      <c r="AN242" s="177"/>
      <c r="AO242" s="177"/>
      <c r="AP242" s="19" t="str">
        <f>SUBSTITUTE(SUBSTITUTE(SUBSTITUTE("vch"&amp;$B242&amp;$C242&amp;$D242&amp;$E242&amp;$F242,".","_"),"(","_"),")","")</f>
        <v>vch1204_3_1</v>
      </c>
      <c r="AQ242" s="19" t="str">
        <f>IF(ISBLANK(W242),"",W242)</f>
        <v/>
      </c>
      <c r="AR242" s="177"/>
      <c r="AS242" s="177"/>
      <c r="AT242" s="177"/>
    </row>
    <row r="243" spans="1:46" ht="15" customHeight="1" x14ac:dyDescent="0.2">
      <c r="A243" s="246">
        <v>12</v>
      </c>
      <c r="B243" s="247" t="s">
        <v>2381</v>
      </c>
      <c r="C243" s="248" t="s">
        <v>2221</v>
      </c>
      <c r="D243" s="248"/>
      <c r="E243" s="249"/>
      <c r="F243" s="253"/>
      <c r="G243" s="252" t="str">
        <f t="shared" ca="1" si="24"/>
        <v/>
      </c>
      <c r="H243" s="246" t="s">
        <v>2570</v>
      </c>
      <c r="I243" s="77"/>
      <c r="J243" s="85"/>
      <c r="K243" s="87"/>
      <c r="L243" s="325"/>
      <c r="M243" s="17"/>
      <c r="N243" s="17"/>
      <c r="O243" s="17"/>
      <c r="P243" s="17"/>
      <c r="Q243" s="17"/>
      <c r="R243" s="17"/>
      <c r="S243" s="17"/>
      <c r="T243" s="17"/>
      <c r="U243" s="17"/>
      <c r="V243" s="17"/>
      <c r="W243" s="17"/>
      <c r="X243" s="344"/>
      <c r="Y243" s="177"/>
      <c r="Z243" s="177"/>
      <c r="AA243" s="177"/>
      <c r="AB243" s="177"/>
      <c r="AC243" s="177"/>
      <c r="AD243" s="177"/>
      <c r="AE243" s="177"/>
      <c r="AF243" s="177"/>
      <c r="AG243" s="177"/>
      <c r="AH243" s="177"/>
      <c r="AI243" s="177"/>
      <c r="AJ243" s="177"/>
      <c r="AK243" s="177"/>
      <c r="AL243" s="177"/>
      <c r="AM243" s="177"/>
      <c r="AN243" s="177"/>
      <c r="AO243" s="177"/>
      <c r="AP243" s="177"/>
      <c r="AQ243" s="177"/>
      <c r="AR243" s="177"/>
      <c r="AS243" s="177"/>
      <c r="AT243" s="177"/>
    </row>
    <row r="244" spans="1:46" ht="15" customHeight="1" x14ac:dyDescent="0.2">
      <c r="A244" s="246">
        <v>12</v>
      </c>
      <c r="B244" s="247" t="s">
        <v>2381</v>
      </c>
      <c r="C244" s="248" t="s">
        <v>2223</v>
      </c>
      <c r="D244" s="248"/>
      <c r="E244" s="249"/>
      <c r="F244" s="253"/>
      <c r="G244" s="252" t="str">
        <f t="shared" ca="1" si="24"/>
        <v/>
      </c>
      <c r="H244" s="246" t="s">
        <v>2570</v>
      </c>
      <c r="I244" s="77"/>
      <c r="J244" s="221" t="s">
        <v>2223</v>
      </c>
      <c r="K244" s="228"/>
      <c r="L244" s="200" t="s">
        <v>2385</v>
      </c>
      <c r="M244" s="17"/>
      <c r="N244" s="17"/>
      <c r="O244" s="17"/>
      <c r="P244" s="17" t="b">
        <v>0</v>
      </c>
      <c r="Q244" s="17" t="b">
        <v>1</v>
      </c>
      <c r="R244" s="17" t="b">
        <f ca="1">AND($S$242,NOT(OR($W$242="Met",$W$245="Met")))</f>
        <v>0</v>
      </c>
      <c r="S244" s="17" t="b">
        <f ca="1">AND(($W$233=INDEX(INDIRECT($U$233),1)),NOT($W$247="Met"))</f>
        <v>0</v>
      </c>
      <c r="T244" s="17" t="b">
        <f ca="1">OR(AND($W$247="Met",W244="Met"),AND(NOT(S244),LEN(W244)&gt;0))</f>
        <v>0</v>
      </c>
      <c r="U244" s="17" t="str">
        <f>SUBSTITUTE(SUBSTITUTE(SUBSTITUTE("dd"&amp;$B244&amp;$C244&amp;$D244&amp;$E244&amp;$F244,".","_"),"(","_"),")","")</f>
        <v>dd1204_3_2</v>
      </c>
      <c r="V244" s="17"/>
      <c r="W244" s="202"/>
      <c r="X244" s="344"/>
      <c r="Y244" s="177"/>
      <c r="Z244" s="177"/>
      <c r="AA244" s="177"/>
      <c r="AB244" s="177"/>
      <c r="AC244" s="177" t="b">
        <f ca="1">OR(AD244:AE244)</f>
        <v>0</v>
      </c>
      <c r="AD244" s="177" t="b">
        <f ca="1">T244</f>
        <v>0</v>
      </c>
      <c r="AE244" s="177" t="b">
        <f ca="1">AND(R244,NOT(W244="Met"),NOT(W244="N/A"))</f>
        <v>0</v>
      </c>
      <c r="AF244" s="177" t="b">
        <f ca="1">AND(AE244,NOT(Q244))</f>
        <v>0</v>
      </c>
      <c r="AG244" s="177"/>
      <c r="AH244" s="177"/>
      <c r="AI244" s="177"/>
      <c r="AJ244" s="177"/>
      <c r="AK244" s="177"/>
      <c r="AL244" s="177"/>
      <c r="AM244" s="177"/>
      <c r="AN244" s="177"/>
      <c r="AO244" s="177"/>
      <c r="AP244" s="19" t="str">
        <f>SUBSTITUTE(SUBSTITUTE(SUBSTITUTE("vch"&amp;$B244&amp;$C244&amp;$D244&amp;$E244&amp;$F244,".","_"),"(","_"),")","")</f>
        <v>vch1204_3_2</v>
      </c>
      <c r="AQ244" s="19" t="str">
        <f>IF(ISBLANK(W244),"",W244)</f>
        <v/>
      </c>
      <c r="AR244" s="177"/>
      <c r="AS244" s="177"/>
      <c r="AT244" s="177"/>
    </row>
    <row r="245" spans="1:46" ht="15" customHeight="1" x14ac:dyDescent="0.2">
      <c r="A245" s="246">
        <v>12</v>
      </c>
      <c r="B245" s="247" t="s">
        <v>2381</v>
      </c>
      <c r="C245" s="248" t="s">
        <v>2225</v>
      </c>
      <c r="D245" s="248"/>
      <c r="E245" s="249"/>
      <c r="F245" s="249"/>
      <c r="G245" s="252" t="str">
        <f t="shared" ca="1" si="24"/>
        <v/>
      </c>
      <c r="H245" s="251" t="s">
        <v>2570</v>
      </c>
      <c r="I245" s="77"/>
      <c r="J245" s="225" t="s">
        <v>2225</v>
      </c>
      <c r="K245" s="229"/>
      <c r="L245" s="323" t="s">
        <v>2386</v>
      </c>
      <c r="M245" s="17"/>
      <c r="N245" s="17"/>
      <c r="O245" s="17"/>
      <c r="P245" s="17" t="b">
        <v>0</v>
      </c>
      <c r="Q245" s="17" t="b">
        <v>1</v>
      </c>
      <c r="R245" s="17" t="b">
        <f ca="1">AND($S$242,NOT(OR($W$242="Met",$W$244="Met")))</f>
        <v>0</v>
      </c>
      <c r="S245" s="17" t="b">
        <f ca="1">AND(($W$233=INDEX(INDIRECT($U$233),1)),NOT($W$247="Met"))</f>
        <v>0</v>
      </c>
      <c r="T245" s="17" t="b">
        <f ca="1">OR(AND($W$247="Met",W245="Met"),AND(NOT(S245),LEN(W245)&gt;0))</f>
        <v>0</v>
      </c>
      <c r="U245" s="17" t="str">
        <f>SUBSTITUTE(SUBSTITUTE(SUBSTITUTE("dd"&amp;$B245&amp;$C245&amp;$D245&amp;$E245&amp;$F245,".","_"),"(","_"),")","")</f>
        <v>dd1204_3_3</v>
      </c>
      <c r="V245" s="17"/>
      <c r="W245" s="202"/>
      <c r="X245" s="344"/>
      <c r="Y245" s="177"/>
      <c r="Z245" s="177"/>
      <c r="AA245" s="177"/>
      <c r="AB245" s="177"/>
      <c r="AC245" s="177" t="b">
        <f ca="1">OR(AD245:AE245)</f>
        <v>0</v>
      </c>
      <c r="AD245" s="177" t="b">
        <f ca="1">T245</f>
        <v>0</v>
      </c>
      <c r="AE245" s="177" t="b">
        <f ca="1">AND(R245,NOT(W245="Met"),NOT(W245="N/A"))</f>
        <v>0</v>
      </c>
      <c r="AF245" s="177" t="b">
        <f ca="1">AND(AE245,NOT(Q245))</f>
        <v>0</v>
      </c>
      <c r="AG245" s="177"/>
      <c r="AH245" s="177"/>
      <c r="AI245" s="177"/>
      <c r="AJ245" s="177"/>
      <c r="AK245" s="177"/>
      <c r="AL245" s="177"/>
      <c r="AM245" s="177"/>
      <c r="AN245" s="177"/>
      <c r="AO245" s="177"/>
      <c r="AP245" s="19" t="str">
        <f>SUBSTITUTE(SUBSTITUTE(SUBSTITUTE("vch"&amp;$B245&amp;$C245&amp;$D245&amp;$E245&amp;$F245,".","_"),"(","_"),")","")</f>
        <v>vch1204_3_3</v>
      </c>
      <c r="AQ245" s="19" t="str">
        <f>IF(ISBLANK(W245),"",W245)</f>
        <v/>
      </c>
      <c r="AR245" s="177"/>
      <c r="AS245" s="177"/>
      <c r="AT245" s="177"/>
    </row>
    <row r="246" spans="1:46" ht="15" customHeight="1" x14ac:dyDescent="0.2">
      <c r="A246" s="246">
        <v>12</v>
      </c>
      <c r="B246" s="247" t="s">
        <v>2381</v>
      </c>
      <c r="C246" s="248" t="s">
        <v>2225</v>
      </c>
      <c r="D246" s="248"/>
      <c r="E246" s="249"/>
      <c r="F246" s="249"/>
      <c r="G246" s="252" t="str">
        <f t="shared" ca="1" si="24"/>
        <v/>
      </c>
      <c r="H246" s="251" t="s">
        <v>2570</v>
      </c>
      <c r="I246" s="77"/>
      <c r="J246" s="85"/>
      <c r="K246" s="87"/>
      <c r="L246" s="325"/>
      <c r="M246" s="17"/>
      <c r="N246" s="17"/>
      <c r="O246" s="17"/>
      <c r="P246" s="17"/>
      <c r="Q246" s="17"/>
      <c r="R246" s="17"/>
      <c r="S246" s="17"/>
      <c r="T246" s="17"/>
      <c r="U246" s="17"/>
      <c r="V246" s="17"/>
      <c r="W246" s="17"/>
      <c r="X246" s="344"/>
      <c r="Y246" s="177"/>
      <c r="Z246" s="177"/>
      <c r="AA246" s="177"/>
      <c r="AB246" s="177"/>
      <c r="AC246" s="177"/>
      <c r="AD246" s="177"/>
      <c r="AE246" s="177"/>
      <c r="AF246" s="177"/>
      <c r="AG246" s="177"/>
      <c r="AH246" s="177"/>
      <c r="AI246" s="177"/>
      <c r="AJ246" s="177"/>
      <c r="AK246" s="177"/>
      <c r="AL246" s="177"/>
      <c r="AM246" s="177"/>
      <c r="AN246" s="177"/>
      <c r="AO246" s="177"/>
      <c r="AP246" s="177"/>
      <c r="AQ246" s="177"/>
      <c r="AR246" s="177"/>
      <c r="AS246" s="177"/>
      <c r="AT246" s="177"/>
    </row>
    <row r="247" spans="1:46" ht="15" customHeight="1" thickBot="1" x14ac:dyDescent="0.25">
      <c r="A247" s="246">
        <v>12</v>
      </c>
      <c r="B247" s="247" t="s">
        <v>2381</v>
      </c>
      <c r="C247" s="248" t="s">
        <v>2227</v>
      </c>
      <c r="D247" s="248"/>
      <c r="E247" s="249"/>
      <c r="F247" s="253"/>
      <c r="G247" s="252" t="str">
        <f t="shared" ca="1" si="24"/>
        <v/>
      </c>
      <c r="H247" s="246" t="s">
        <v>2570</v>
      </c>
      <c r="I247" s="78"/>
      <c r="J247" s="78" t="s">
        <v>2227</v>
      </c>
      <c r="K247" s="81"/>
      <c r="L247" s="277" t="s">
        <v>2387</v>
      </c>
      <c r="M247" s="205"/>
      <c r="N247" s="205"/>
      <c r="O247" s="205"/>
      <c r="P247" s="205" t="b">
        <v>0</v>
      </c>
      <c r="Q247" s="205" t="b">
        <v>1</v>
      </c>
      <c r="R247" s="205" t="b">
        <f ca="1">AND(S247,NOT(OR(W242="Met",W244="Met",W245="Met")))</f>
        <v>0</v>
      </c>
      <c r="S247" s="205" t="b">
        <f ca="1">AND(($W$233=INDEX(INDIRECT($U$233),1)),NOT(OR(W242="Met",W244="Met",W245="Met")))</f>
        <v>0</v>
      </c>
      <c r="T247" s="205" t="b">
        <f ca="1">OR(AND(W247="Met",OR(W242="Met",W244="Met",W245="Met")),AND(NOT(S247),LEN(W247)&gt;0))</f>
        <v>0</v>
      </c>
      <c r="U247" s="205" t="str">
        <f>SUBSTITUTE(SUBSTITUTE(SUBSTITUTE("dd"&amp;$B247&amp;$C247&amp;$D247&amp;$E247&amp;$F247,".","_"),"(","_"),")","")</f>
        <v>dd1204_3_4</v>
      </c>
      <c r="V247" s="205"/>
      <c r="W247" s="218"/>
      <c r="X247" s="345"/>
      <c r="Y247" s="177"/>
      <c r="Z247" s="177"/>
      <c r="AA247" s="177"/>
      <c r="AB247" s="177"/>
      <c r="AC247" s="177" t="b">
        <f ca="1">OR(AD247:AE247)</f>
        <v>0</v>
      </c>
      <c r="AD247" s="177" t="b">
        <f ca="1">T247</f>
        <v>0</v>
      </c>
      <c r="AE247" s="177" t="b">
        <f ca="1">AND(R247,NOT(W247="Met"),NOT(W247="N/A"))</f>
        <v>0</v>
      </c>
      <c r="AF247" s="177" t="b">
        <f ca="1">AND(AE247,NOT(Q247))</f>
        <v>0</v>
      </c>
      <c r="AG247" s="177"/>
      <c r="AH247" s="177"/>
      <c r="AI247" s="177"/>
      <c r="AJ247" s="177"/>
      <c r="AK247" s="177"/>
      <c r="AL247" s="177"/>
      <c r="AM247" s="177"/>
      <c r="AN247" s="177"/>
      <c r="AO247" s="177"/>
      <c r="AP247" s="19" t="str">
        <f>SUBSTITUTE(SUBSTITUTE(SUBSTITUTE("vch"&amp;$B247&amp;$C247&amp;$D247&amp;$E247&amp;$F247,".","_"),"(","_"),")","")</f>
        <v>vch1204_3_4</v>
      </c>
      <c r="AQ247" s="19" t="str">
        <f>IF(ISBLANK(W247),"",W247)</f>
        <v/>
      </c>
      <c r="AR247" s="177"/>
      <c r="AS247" s="177"/>
      <c r="AT247" s="177"/>
    </row>
    <row r="248" spans="1:46" ht="15" customHeight="1" thickTop="1" x14ac:dyDescent="0.2">
      <c r="A248" s="246">
        <v>12</v>
      </c>
      <c r="B248" s="247" t="s">
        <v>2388</v>
      </c>
      <c r="C248" s="248"/>
      <c r="D248" s="248"/>
      <c r="E248" s="249"/>
      <c r="F248" s="253"/>
      <c r="G248" s="252" t="str">
        <f>IF(S248,"P","")</f>
        <v/>
      </c>
      <c r="H248" s="246" t="s">
        <v>2570</v>
      </c>
      <c r="I248" s="76" t="s">
        <v>2388</v>
      </c>
      <c r="J248" s="76"/>
      <c r="K248" s="79"/>
      <c r="L248" s="327" t="s">
        <v>2389</v>
      </c>
      <c r="M248" s="17"/>
      <c r="N248" s="177"/>
      <c r="O248" s="177"/>
      <c r="P248" s="177"/>
      <c r="Q248" s="177"/>
      <c r="R248" s="177"/>
      <c r="S248" s="177"/>
      <c r="T248" s="177"/>
      <c r="U248" s="177"/>
      <c r="V248" s="177"/>
      <c r="W248" s="177" t="s">
        <v>2600</v>
      </c>
      <c r="X248" s="344"/>
      <c r="Y248" s="177"/>
      <c r="Z248" s="177"/>
      <c r="AA248" s="177"/>
      <c r="AB248" s="177"/>
      <c r="AC248" s="177"/>
      <c r="AD248" s="177"/>
      <c r="AE248" s="177"/>
      <c r="AF248" s="177"/>
      <c r="AG248" s="177"/>
      <c r="AH248" s="177"/>
      <c r="AI248" s="177"/>
      <c r="AJ248" s="177"/>
      <c r="AK248" s="177"/>
      <c r="AL248" s="177"/>
      <c r="AM248" s="177"/>
      <c r="AN248" s="177"/>
      <c r="AO248" s="177"/>
      <c r="AP248" s="177"/>
      <c r="AQ248" s="177"/>
      <c r="AR248" s="177" t="str">
        <f>SUBSTITUTE(SUBSTITUTE(SUBSTITUTE("vnt"&amp;$B248&amp;$C248&amp;$D248&amp;$E248&amp;$F248,".","_"),"(","_"),")","")</f>
        <v>vnt1204_4</v>
      </c>
      <c r="AS248" s="19" t="str">
        <f>IF(ISBLANK(X248),"",X248)</f>
        <v/>
      </c>
      <c r="AT248" s="177"/>
    </row>
    <row r="249" spans="1:46" ht="15" customHeight="1" x14ac:dyDescent="0.2">
      <c r="A249" s="246">
        <v>12</v>
      </c>
      <c r="B249" s="247" t="s">
        <v>2388</v>
      </c>
      <c r="C249" s="248"/>
      <c r="D249" s="248"/>
      <c r="E249" s="249"/>
      <c r="F249" s="253"/>
      <c r="G249" s="252" t="str">
        <f>G248</f>
        <v/>
      </c>
      <c r="H249" s="246" t="s">
        <v>2570</v>
      </c>
      <c r="I249" s="79"/>
      <c r="J249" s="79"/>
      <c r="K249" s="79"/>
      <c r="L249" s="327"/>
      <c r="M249" s="17"/>
      <c r="N249" s="177"/>
      <c r="O249" s="177"/>
      <c r="P249" s="177" t="b">
        <v>0</v>
      </c>
      <c r="Q249" s="177" t="b">
        <v>1</v>
      </c>
      <c r="R249" s="177" t="b">
        <f ca="1">S249</f>
        <v>1</v>
      </c>
      <c r="S249" s="177" t="b">
        <f ca="1">S232=2</f>
        <v>1</v>
      </c>
      <c r="T249" s="177" t="b">
        <f ca="1">OR(AND(LEN(W249)&gt;0,NOT(S249)),AND(R249,W249&gt;70))</f>
        <v>0</v>
      </c>
      <c r="U249" s="177"/>
      <c r="V249" s="177"/>
      <c r="W249" s="238"/>
      <c r="X249" s="343"/>
      <c r="Y249" s="177"/>
      <c r="Z249" s="177"/>
      <c r="AA249" s="177"/>
      <c r="AB249" s="177"/>
      <c r="AC249" s="177" t="b">
        <f ca="1">OR(AD249:AE249)</f>
        <v>1</v>
      </c>
      <c r="AD249" s="177" t="b">
        <f ca="1">T249</f>
        <v>0</v>
      </c>
      <c r="AE249" s="177" t="b">
        <f ca="1">AND(R249,NOT(W249="Met"),NOT(W249="N/A"))</f>
        <v>1</v>
      </c>
      <c r="AF249" s="177" t="b">
        <f ca="1">AND(AE249,NOT(Q249))</f>
        <v>0</v>
      </c>
      <c r="AG249" s="177"/>
      <c r="AH249" s="177"/>
      <c r="AI249" s="177"/>
      <c r="AJ249" s="177"/>
      <c r="AK249" s="177"/>
      <c r="AL249" s="177"/>
      <c r="AM249" s="177"/>
      <c r="AN249" s="177"/>
      <c r="AO249" s="177"/>
      <c r="AP249" s="19" t="str">
        <f>SUBSTITUTE(SUBSTITUTE(SUBSTITUTE("vch"&amp;$B249&amp;$C249&amp;$D249&amp;$E249&amp;$F249,".","_"),"(","_"),")","")</f>
        <v>vch1204_4</v>
      </c>
      <c r="AQ249" s="19" t="str">
        <f>IF(ISBLANK(W249),"",W249)</f>
        <v/>
      </c>
      <c r="AR249" s="177"/>
      <c r="AS249" s="177"/>
      <c r="AT249" s="177"/>
    </row>
    <row r="250" spans="1:46" ht="18.75" customHeight="1" x14ac:dyDescent="0.25">
      <c r="A250" s="246">
        <v>12</v>
      </c>
      <c r="B250" s="247" t="s">
        <v>2601</v>
      </c>
      <c r="C250" s="248"/>
      <c r="D250" s="248"/>
      <c r="E250" s="249"/>
      <c r="F250" s="249"/>
      <c r="G250" s="39" t="s">
        <v>2567</v>
      </c>
      <c r="H250" s="251" t="s">
        <v>2568</v>
      </c>
      <c r="I250" s="330" t="s">
        <v>2391</v>
      </c>
      <c r="J250" s="330"/>
      <c r="K250" s="330"/>
      <c r="L250" s="330"/>
      <c r="M250" s="116"/>
      <c r="N250" s="177"/>
      <c r="O250" s="177"/>
      <c r="P250" s="177"/>
      <c r="Q250" s="177"/>
      <c r="R250" s="177"/>
      <c r="S250" s="177"/>
      <c r="T250" s="177"/>
      <c r="U250" s="177"/>
      <c r="V250" s="177"/>
      <c r="W250" s="116"/>
      <c r="X250" s="116"/>
      <c r="Y250" s="177"/>
      <c r="Z250" s="177"/>
      <c r="AA250" s="177"/>
      <c r="AB250" s="177"/>
      <c r="AC250" s="177"/>
      <c r="AD250" s="177"/>
      <c r="AE250" s="177"/>
      <c r="AF250" s="177"/>
      <c r="AG250" s="177"/>
      <c r="AH250" s="177"/>
      <c r="AI250" s="177"/>
      <c r="AJ250" s="177"/>
      <c r="AK250" s="177"/>
      <c r="AL250" s="177"/>
      <c r="AM250" s="177"/>
      <c r="AN250" s="177"/>
      <c r="AO250" s="177"/>
      <c r="AP250" s="177"/>
      <c r="AQ250" s="177"/>
      <c r="AR250" s="177"/>
      <c r="AS250" s="177"/>
      <c r="AT250" s="177"/>
    </row>
    <row r="251" spans="1:46" ht="15" customHeight="1" x14ac:dyDescent="0.2">
      <c r="A251" s="246">
        <v>12</v>
      </c>
      <c r="B251" s="247" t="s">
        <v>2392</v>
      </c>
      <c r="C251" s="248"/>
      <c r="D251" s="248"/>
      <c r="E251" s="249"/>
      <c r="F251" s="249"/>
      <c r="G251" s="39" t="s">
        <v>2567</v>
      </c>
      <c r="H251" s="251" t="s">
        <v>2570</v>
      </c>
      <c r="I251" s="77" t="s">
        <v>2392</v>
      </c>
      <c r="J251" s="77"/>
      <c r="K251" s="80"/>
      <c r="L251" s="327" t="s">
        <v>2393</v>
      </c>
      <c r="M251" s="17"/>
      <c r="N251" s="17"/>
      <c r="O251" s="17"/>
      <c r="P251" s="17" t="b">
        <v>0</v>
      </c>
      <c r="Q251" s="17" t="b">
        <v>1</v>
      </c>
      <c r="R251" s="17" t="b">
        <v>1</v>
      </c>
      <c r="S251" s="17" t="b">
        <v>1</v>
      </c>
      <c r="T251" s="17" t="b">
        <v>0</v>
      </c>
      <c r="U251" s="17" t="str">
        <f>SUBSTITUTE(SUBSTITUTE(SUBSTITUTE("dd"&amp;$B251&amp;$C251&amp;$D251&amp;$E251&amp;$F251,".","_"),"(","_"),")","")</f>
        <v>dd1205_1</v>
      </c>
      <c r="V251" s="17"/>
      <c r="W251" s="202"/>
      <c r="X251" s="342"/>
      <c r="Y251" s="177"/>
      <c r="Z251" s="177"/>
      <c r="AA251" s="177"/>
      <c r="AB251" s="177"/>
      <c r="AC251" s="177" t="b">
        <f>OR(AD251:AE251)</f>
        <v>1</v>
      </c>
      <c r="AD251" s="177" t="b">
        <f>T251</f>
        <v>0</v>
      </c>
      <c r="AE251" s="177" t="b">
        <f>AND(R251,NOT(W251="Met"),NOT(W251="N/A"))</f>
        <v>1</v>
      </c>
      <c r="AF251" s="177" t="b">
        <f>AND(AE251,NOT(Q251))</f>
        <v>0</v>
      </c>
      <c r="AG251" s="177"/>
      <c r="AH251" s="177"/>
      <c r="AI251" s="177"/>
      <c r="AJ251" s="177"/>
      <c r="AK251" s="177"/>
      <c r="AL251" s="177"/>
      <c r="AM251" s="177"/>
      <c r="AN251" s="177"/>
      <c r="AO251" s="177"/>
      <c r="AP251" s="19" t="str">
        <f>SUBSTITUTE(SUBSTITUTE(SUBSTITUTE("vch"&amp;$B251&amp;$C251&amp;$D251&amp;$E251&amp;$F251,".","_"),"(","_"),")","")</f>
        <v>vch1205_1</v>
      </c>
      <c r="AQ251" s="19" t="str">
        <f>IF(ISBLANK(W251),"",W251)</f>
        <v/>
      </c>
      <c r="AR251" s="177" t="str">
        <f>SUBSTITUTE(SUBSTITUTE(SUBSTITUTE("vnt"&amp;$B251&amp;$C251&amp;$D251&amp;$E251&amp;$F251,".","_"),"(","_"),")","")</f>
        <v>vnt1205_1</v>
      </c>
      <c r="AS251" s="19" t="str">
        <f>IF(ISBLANK(X251),"",X251)</f>
        <v/>
      </c>
      <c r="AT251" s="177"/>
    </row>
    <row r="252" spans="1:46" ht="15" customHeight="1" x14ac:dyDescent="0.2">
      <c r="A252" s="246">
        <v>12</v>
      </c>
      <c r="B252" s="247" t="s">
        <v>2392</v>
      </c>
      <c r="C252" s="248"/>
      <c r="D252" s="248"/>
      <c r="E252" s="249"/>
      <c r="F252" s="249"/>
      <c r="G252" s="39" t="s">
        <v>2567</v>
      </c>
      <c r="H252" s="251" t="s">
        <v>2570</v>
      </c>
      <c r="I252" s="77"/>
      <c r="J252" s="77"/>
      <c r="K252" s="80"/>
      <c r="L252" s="327"/>
      <c r="M252" s="17"/>
      <c r="N252" s="17"/>
      <c r="O252" s="17"/>
      <c r="P252" s="17"/>
      <c r="Q252" s="17"/>
      <c r="R252" s="17"/>
      <c r="S252" s="17"/>
      <c r="T252" s="17"/>
      <c r="U252" s="17"/>
      <c r="V252" s="17"/>
      <c r="W252" s="17"/>
      <c r="X252" s="344"/>
      <c r="Y252" s="177"/>
      <c r="Z252" s="177"/>
      <c r="AA252" s="177"/>
      <c r="AB252" s="177"/>
      <c r="AC252" s="177"/>
      <c r="AD252" s="177"/>
      <c r="AE252" s="177"/>
      <c r="AF252" s="177"/>
      <c r="AG252" s="177"/>
      <c r="AH252" s="177"/>
      <c r="AI252" s="177"/>
      <c r="AJ252" s="177"/>
      <c r="AK252" s="177"/>
      <c r="AL252" s="177"/>
      <c r="AM252" s="177"/>
      <c r="AN252" s="177"/>
      <c r="AO252" s="177"/>
      <c r="AP252" s="177"/>
      <c r="AQ252" s="177"/>
      <c r="AR252" s="177"/>
      <c r="AS252" s="177"/>
      <c r="AT252" s="177"/>
    </row>
    <row r="253" spans="1:46" ht="15" customHeight="1" x14ac:dyDescent="0.2">
      <c r="A253" s="246">
        <v>12</v>
      </c>
      <c r="B253" s="247" t="s">
        <v>2392</v>
      </c>
      <c r="C253" s="248"/>
      <c r="D253" s="248"/>
      <c r="E253" s="249"/>
      <c r="F253" s="253"/>
      <c r="G253" s="39" t="s">
        <v>2567</v>
      </c>
      <c r="H253" s="246" t="s">
        <v>2570</v>
      </c>
      <c r="I253" s="77"/>
      <c r="J253" s="77"/>
      <c r="K253" s="80"/>
      <c r="L253" s="327"/>
      <c r="M253" s="17"/>
      <c r="N253" s="17"/>
      <c r="O253" s="17"/>
      <c r="P253" s="17"/>
      <c r="Q253" s="17"/>
      <c r="R253" s="17"/>
      <c r="S253" s="17"/>
      <c r="T253" s="17"/>
      <c r="U253" s="17"/>
      <c r="V253" s="17"/>
      <c r="W253" s="17"/>
      <c r="X253" s="344"/>
      <c r="Y253" s="177"/>
      <c r="Z253" s="177"/>
      <c r="AA253" s="177"/>
      <c r="AB253" s="177"/>
      <c r="AC253" s="177"/>
      <c r="AD253" s="177"/>
      <c r="AE253" s="177"/>
      <c r="AF253" s="177"/>
      <c r="AG253" s="177"/>
      <c r="AH253" s="177"/>
      <c r="AI253" s="177"/>
      <c r="AJ253" s="177"/>
      <c r="AK253" s="177"/>
      <c r="AL253" s="177"/>
      <c r="AM253" s="177"/>
      <c r="AN253" s="177"/>
      <c r="AO253" s="177"/>
      <c r="AP253" s="177"/>
      <c r="AQ253" s="177"/>
      <c r="AR253" s="177"/>
      <c r="AS253" s="177"/>
      <c r="AT253" s="177"/>
    </row>
    <row r="254" spans="1:46" ht="15" customHeight="1" thickBot="1" x14ac:dyDescent="0.25">
      <c r="A254" s="246">
        <v>12</v>
      </c>
      <c r="B254" s="247" t="s">
        <v>2392</v>
      </c>
      <c r="C254" s="248"/>
      <c r="D254" s="248"/>
      <c r="E254" s="249"/>
      <c r="F254" s="253"/>
      <c r="G254" s="39" t="s">
        <v>2567</v>
      </c>
      <c r="H254" s="246" t="s">
        <v>2570</v>
      </c>
      <c r="I254" s="78"/>
      <c r="J254" s="78"/>
      <c r="K254" s="81"/>
      <c r="L254" s="329"/>
      <c r="M254" s="205"/>
      <c r="N254" s="205"/>
      <c r="O254" s="205"/>
      <c r="P254" s="205"/>
      <c r="Q254" s="205"/>
      <c r="R254" s="205"/>
      <c r="S254" s="205"/>
      <c r="T254" s="205"/>
      <c r="U254" s="205"/>
      <c r="V254" s="205"/>
      <c r="W254" s="205"/>
      <c r="X254" s="345"/>
      <c r="Y254" s="177"/>
      <c r="Z254" s="177"/>
      <c r="AA254" s="177"/>
      <c r="AB254" s="177"/>
      <c r="AC254" s="177"/>
      <c r="AD254" s="177"/>
      <c r="AE254" s="177"/>
      <c r="AF254" s="177"/>
      <c r="AG254" s="177"/>
      <c r="AH254" s="177"/>
      <c r="AI254" s="177"/>
      <c r="AJ254" s="177"/>
      <c r="AK254" s="177"/>
      <c r="AL254" s="177"/>
      <c r="AM254" s="177"/>
      <c r="AN254" s="177"/>
      <c r="AO254" s="177"/>
      <c r="AP254" s="177"/>
      <c r="AQ254" s="177"/>
      <c r="AR254" s="177"/>
      <c r="AS254" s="177"/>
      <c r="AT254" s="177"/>
    </row>
    <row r="255" spans="1:46" ht="15" customHeight="1" thickTop="1" x14ac:dyDescent="0.2">
      <c r="A255" s="246">
        <v>12</v>
      </c>
      <c r="B255" s="247" t="s">
        <v>2394</v>
      </c>
      <c r="C255" s="248"/>
      <c r="D255" s="248"/>
      <c r="E255" s="249"/>
      <c r="F255" s="253"/>
      <c r="G255" s="39" t="s">
        <v>2567</v>
      </c>
      <c r="H255" s="246" t="s">
        <v>2568</v>
      </c>
      <c r="I255" s="76" t="s">
        <v>2394</v>
      </c>
      <c r="J255" s="76"/>
      <c r="K255" s="79"/>
      <c r="L255" s="327" t="s">
        <v>2395</v>
      </c>
      <c r="M255" s="17"/>
      <c r="N255" s="177"/>
      <c r="O255" s="177"/>
      <c r="P255" s="177"/>
      <c r="Q255" s="177"/>
      <c r="R255" s="177"/>
      <c r="S255" s="177"/>
      <c r="T255" s="177"/>
      <c r="U255" s="177"/>
      <c r="V255" s="177"/>
      <c r="W255" s="177"/>
      <c r="X255" s="177"/>
      <c r="Y255" s="177"/>
      <c r="Z255" s="177"/>
      <c r="AA255" s="177"/>
      <c r="AB255" s="177"/>
      <c r="AC255" s="177"/>
      <c r="AD255" s="177"/>
      <c r="AE255" s="177"/>
      <c r="AF255" s="177"/>
      <c r="AG255" s="177"/>
      <c r="AH255" s="177"/>
      <c r="AI255" s="177"/>
      <c r="AJ255" s="177"/>
      <c r="AK255" s="177"/>
      <c r="AL255" s="177"/>
      <c r="AM255" s="177"/>
      <c r="AN255" s="177"/>
      <c r="AO255" s="177"/>
      <c r="AP255" s="177"/>
      <c r="AQ255" s="177"/>
      <c r="AR255" s="177"/>
      <c r="AS255" s="177"/>
      <c r="AT255" s="177"/>
    </row>
    <row r="256" spans="1:46" ht="15" customHeight="1" x14ac:dyDescent="0.2">
      <c r="A256" s="246">
        <v>12</v>
      </c>
      <c r="B256" s="247" t="s">
        <v>2394</v>
      </c>
      <c r="C256" s="248"/>
      <c r="D256" s="248"/>
      <c r="E256" s="249"/>
      <c r="F256" s="253"/>
      <c r="G256" s="39" t="s">
        <v>2567</v>
      </c>
      <c r="H256" s="246" t="s">
        <v>2568</v>
      </c>
      <c r="I256" s="76"/>
      <c r="J256" s="76"/>
      <c r="K256" s="79"/>
      <c r="L256" s="327"/>
      <c r="M256" s="17"/>
      <c r="N256" s="177"/>
      <c r="O256" s="177"/>
      <c r="P256" s="177"/>
      <c r="Q256" s="177"/>
      <c r="R256" s="177"/>
      <c r="S256" s="177"/>
      <c r="T256" s="177"/>
      <c r="U256" s="177"/>
      <c r="V256" s="177"/>
      <c r="W256" s="177"/>
      <c r="X256" s="177"/>
      <c r="Y256" s="177"/>
      <c r="Z256" s="177"/>
      <c r="AA256" s="177"/>
      <c r="AB256" s="177"/>
      <c r="AC256" s="177"/>
      <c r="AD256" s="177"/>
      <c r="AE256" s="177"/>
      <c r="AF256" s="177"/>
      <c r="AG256" s="177"/>
      <c r="AH256" s="177"/>
      <c r="AI256" s="177"/>
      <c r="AJ256" s="177"/>
      <c r="AK256" s="177"/>
      <c r="AL256" s="177"/>
      <c r="AM256" s="177"/>
      <c r="AN256" s="177"/>
      <c r="AO256" s="177"/>
      <c r="AP256" s="177"/>
      <c r="AQ256" s="177"/>
      <c r="AR256" s="177"/>
      <c r="AS256" s="177"/>
      <c r="AT256" s="177"/>
    </row>
    <row r="257" spans="1:51" ht="15" customHeight="1" x14ac:dyDescent="0.2">
      <c r="A257" s="246">
        <v>12</v>
      </c>
      <c r="B257" s="247" t="s">
        <v>2394</v>
      </c>
      <c r="C257" s="248" t="s">
        <v>2221</v>
      </c>
      <c r="D257" s="248"/>
      <c r="E257" s="249"/>
      <c r="F257" s="253"/>
      <c r="G257" s="39" t="s">
        <v>2567</v>
      </c>
      <c r="H257" s="246" t="s">
        <v>2568</v>
      </c>
      <c r="I257" s="76"/>
      <c r="J257" s="77" t="s">
        <v>2221</v>
      </c>
      <c r="K257" s="80"/>
      <c r="L257" s="324" t="s">
        <v>2397</v>
      </c>
      <c r="M257" s="17"/>
      <c r="N257" s="177"/>
      <c r="O257" s="177"/>
      <c r="P257" s="177" t="b">
        <v>1</v>
      </c>
      <c r="Q257" s="177" t="b">
        <v>1</v>
      </c>
      <c r="R257" s="177" t="b">
        <f>NOT(OR(W260="Met",W262="Met",W265="Met",W267="Met",W269="Met"))</f>
        <v>1</v>
      </c>
      <c r="S257" s="177" t="b">
        <v>1</v>
      </c>
      <c r="T257" s="177" t="b">
        <f>OR(AND(W257="Met",$W$269="Met"),W257="Not Met")</f>
        <v>0</v>
      </c>
      <c r="U257" s="177" t="str">
        <f>SUBSTITUTE(SUBSTITUTE(SUBSTITUTE("dd"&amp;$B257&amp;$C257&amp;$D257&amp;$E257&amp;$F257,".","_"),"(","_"),")","")</f>
        <v>dd1205_2_1</v>
      </c>
      <c r="V257" s="177"/>
      <c r="W257" s="237"/>
      <c r="X257" s="342"/>
      <c r="Y257" s="177"/>
      <c r="Z257" s="177"/>
      <c r="AA257" s="177"/>
      <c r="AB257" s="177"/>
      <c r="AC257" s="177" t="b">
        <f>OR(AD257:AE257)</f>
        <v>1</v>
      </c>
      <c r="AD257" s="177" t="b">
        <f>T257</f>
        <v>0</v>
      </c>
      <c r="AE257" s="177" t="b">
        <f>AND(R257,NOT(W257="Met"),NOT(W257="N/A"))</f>
        <v>1</v>
      </c>
      <c r="AF257" s="177" t="b">
        <f>AND(AE257,NOT(Q257))</f>
        <v>0</v>
      </c>
      <c r="AG257" s="177"/>
      <c r="AH257" s="177"/>
      <c r="AI257" s="177"/>
      <c r="AJ257" s="177"/>
      <c r="AK257" s="177"/>
      <c r="AL257" s="177"/>
      <c r="AM257" s="177"/>
      <c r="AN257" s="177"/>
      <c r="AO257" s="177"/>
      <c r="AP257" s="19" t="str">
        <f>SUBSTITUTE(SUBSTITUTE(SUBSTITUTE("vch"&amp;$B257&amp;$C257&amp;$D257&amp;$E257&amp;$F257,".","_"),"(","_"),")","")</f>
        <v>vch1205_2_1</v>
      </c>
      <c r="AQ257" s="19" t="str">
        <f>IF(ISBLANK(W257),"",W257)</f>
        <v/>
      </c>
      <c r="AR257" s="177" t="str">
        <f>SUBSTITUTE(SUBSTITUTE(SUBSTITUTE("vnt"&amp;$B257&amp;$C257&amp;$D257&amp;$E257&amp;$F257,".","_"),"(","_"),")","")</f>
        <v>vnt1205_2_1</v>
      </c>
      <c r="AS257" s="19" t="str">
        <f>IF(ISBLANK(X257),"",X257)</f>
        <v/>
      </c>
      <c r="AT257" s="177"/>
      <c r="AU257" s="177"/>
      <c r="AV257" s="177"/>
      <c r="AW257" s="177"/>
      <c r="AX257" s="177"/>
      <c r="AY257" s="177"/>
    </row>
    <row r="258" spans="1:51" ht="15" customHeight="1" x14ac:dyDescent="0.2">
      <c r="A258" s="246">
        <v>12</v>
      </c>
      <c r="B258" s="247" t="s">
        <v>2394</v>
      </c>
      <c r="C258" s="248" t="s">
        <v>2221</v>
      </c>
      <c r="D258" s="248"/>
      <c r="E258" s="249"/>
      <c r="F258" s="253"/>
      <c r="G258" s="39" t="s">
        <v>2567</v>
      </c>
      <c r="H258" s="246" t="s">
        <v>2568</v>
      </c>
      <c r="I258" s="76"/>
      <c r="J258" s="77"/>
      <c r="K258" s="80"/>
      <c r="L258" s="324"/>
      <c r="M258" s="17"/>
      <c r="N258" s="177"/>
      <c r="O258" s="177"/>
      <c r="P258" s="177"/>
      <c r="Q258" s="177"/>
      <c r="R258" s="177"/>
      <c r="S258" s="177"/>
      <c r="T258" s="177"/>
      <c r="U258" s="177"/>
      <c r="V258" s="177"/>
      <c r="W258" s="177"/>
      <c r="X258" s="344"/>
      <c r="Y258" s="177"/>
      <c r="Z258" s="177"/>
      <c r="AA258" s="177"/>
      <c r="AB258" s="177"/>
      <c r="AC258" s="177"/>
      <c r="AD258" s="177"/>
      <c r="AE258" s="177"/>
      <c r="AF258" s="177"/>
      <c r="AG258" s="177"/>
      <c r="AH258" s="177"/>
      <c r="AI258" s="177"/>
      <c r="AJ258" s="177"/>
      <c r="AK258" s="177"/>
      <c r="AL258" s="177"/>
      <c r="AM258" s="177"/>
      <c r="AN258" s="177"/>
      <c r="AO258" s="177"/>
      <c r="AP258" s="177"/>
      <c r="AQ258" s="177"/>
      <c r="AR258" s="177"/>
      <c r="AS258" s="177"/>
      <c r="AT258" s="177"/>
      <c r="AU258" s="177"/>
      <c r="AV258" s="177"/>
      <c r="AW258" s="177"/>
      <c r="AX258" s="177"/>
      <c r="AY258" s="177"/>
    </row>
    <row r="259" spans="1:51" ht="15" customHeight="1" x14ac:dyDescent="0.2">
      <c r="A259" s="246">
        <v>12</v>
      </c>
      <c r="B259" s="247" t="s">
        <v>2394</v>
      </c>
      <c r="C259" s="248" t="s">
        <v>2221</v>
      </c>
      <c r="D259" s="248"/>
      <c r="E259" s="249"/>
      <c r="F259" s="253"/>
      <c r="G259" s="39" t="s">
        <v>2567</v>
      </c>
      <c r="H259" s="246" t="s">
        <v>2568</v>
      </c>
      <c r="I259" s="76"/>
      <c r="J259" s="85"/>
      <c r="K259" s="87"/>
      <c r="L259" s="325"/>
      <c r="M259" s="17"/>
      <c r="N259" s="177"/>
      <c r="O259" s="177"/>
      <c r="P259" s="177"/>
      <c r="Q259" s="177"/>
      <c r="R259" s="177"/>
      <c r="S259" s="177"/>
      <c r="T259" s="177"/>
      <c r="U259" s="177"/>
      <c r="V259" s="177"/>
      <c r="W259" s="177"/>
      <c r="X259" s="343"/>
      <c r="Y259" s="177"/>
      <c r="Z259" s="177"/>
      <c r="AA259" s="177"/>
      <c r="AB259" s="177"/>
      <c r="AC259" s="177"/>
      <c r="AD259" s="177"/>
      <c r="AE259" s="177"/>
      <c r="AF259" s="177"/>
      <c r="AG259" s="177"/>
      <c r="AH259" s="177"/>
      <c r="AI259" s="177"/>
      <c r="AJ259" s="177"/>
      <c r="AK259" s="177"/>
      <c r="AL259" s="177"/>
      <c r="AM259" s="177"/>
      <c r="AN259" s="177"/>
      <c r="AO259" s="177"/>
      <c r="AP259" s="177"/>
      <c r="AQ259" s="177"/>
      <c r="AR259" s="177"/>
      <c r="AS259" s="177"/>
      <c r="AT259" s="177"/>
      <c r="AU259" s="177"/>
      <c r="AV259" s="177"/>
      <c r="AW259" s="177"/>
      <c r="AX259" s="177"/>
      <c r="AY259" s="177"/>
    </row>
    <row r="260" spans="1:51" ht="15" customHeight="1" x14ac:dyDescent="0.2">
      <c r="A260" s="246">
        <v>12</v>
      </c>
      <c r="B260" s="247" t="s">
        <v>2394</v>
      </c>
      <c r="C260" s="248" t="s">
        <v>2223</v>
      </c>
      <c r="D260" s="248"/>
      <c r="E260" s="249"/>
      <c r="F260" s="253"/>
      <c r="G260" s="39" t="s">
        <v>2567</v>
      </c>
      <c r="H260" s="246" t="s">
        <v>2568</v>
      </c>
      <c r="I260" s="76"/>
      <c r="J260" s="225" t="s">
        <v>2223</v>
      </c>
      <c r="K260" s="229"/>
      <c r="L260" s="323" t="s">
        <v>2398</v>
      </c>
      <c r="M260" s="17"/>
      <c r="N260" s="177"/>
      <c r="O260" s="177"/>
      <c r="P260" s="177" t="b">
        <v>1</v>
      </c>
      <c r="Q260" s="177" t="b">
        <v>1</v>
      </c>
      <c r="R260" s="177" t="b">
        <f>NOT(OR(W257="Met",W262="Met",W265="Met",W267="Met",W269="Met"))</f>
        <v>1</v>
      </c>
      <c r="S260" s="177" t="b">
        <v>1</v>
      </c>
      <c r="T260" s="177" t="b">
        <f>OR(AND(W260="Met",$W$269="Met"),W260="Not Met")</f>
        <v>0</v>
      </c>
      <c r="U260" s="177" t="str">
        <f>SUBSTITUTE(SUBSTITUTE(SUBSTITUTE("dd"&amp;$B260&amp;$C260&amp;$D260&amp;$E260&amp;$F260,".","_"),"(","_"),")","")</f>
        <v>dd1205_2_2</v>
      </c>
      <c r="V260" s="177"/>
      <c r="W260" s="237"/>
      <c r="X260" s="342"/>
      <c r="Y260" s="177"/>
      <c r="Z260" s="177"/>
      <c r="AA260" s="177"/>
      <c r="AB260" s="177"/>
      <c r="AC260" s="177" t="b">
        <f>OR(AD260:AE260)</f>
        <v>1</v>
      </c>
      <c r="AD260" s="177" t="b">
        <f>T260</f>
        <v>0</v>
      </c>
      <c r="AE260" s="177" t="b">
        <f>AND(R260,NOT(W260="Met"),NOT(W260="N/A"))</f>
        <v>1</v>
      </c>
      <c r="AF260" s="177" t="b">
        <f>AND(AE260,NOT(Q260))</f>
        <v>0</v>
      </c>
      <c r="AG260" s="177"/>
      <c r="AH260" s="177"/>
      <c r="AI260" s="177"/>
      <c r="AJ260" s="177"/>
      <c r="AK260" s="177"/>
      <c r="AL260" s="177"/>
      <c r="AM260" s="177"/>
      <c r="AN260" s="177"/>
      <c r="AO260" s="177"/>
      <c r="AP260" s="19" t="str">
        <f>SUBSTITUTE(SUBSTITUTE(SUBSTITUTE("vch"&amp;$B260&amp;$C260&amp;$D260&amp;$E260&amp;$F260,".","_"),"(","_"),")","")</f>
        <v>vch1205_2_2</v>
      </c>
      <c r="AQ260" s="19" t="str">
        <f>IF(ISBLANK(W260),"",W260)</f>
        <v/>
      </c>
      <c r="AR260" s="177" t="str">
        <f>SUBSTITUTE(SUBSTITUTE(SUBSTITUTE("vnt"&amp;$B260&amp;$C260&amp;$D260&amp;$E260&amp;$F260,".","_"),"(","_"),")","")</f>
        <v>vnt1205_2_2</v>
      </c>
      <c r="AS260" s="19" t="str">
        <f>IF(ISBLANK(X260),"",X260)</f>
        <v/>
      </c>
      <c r="AT260" s="177"/>
      <c r="AU260" s="177"/>
      <c r="AV260" s="177"/>
      <c r="AW260" s="177"/>
      <c r="AX260" s="177"/>
      <c r="AY260" s="177"/>
    </row>
    <row r="261" spans="1:51" ht="15" customHeight="1" x14ac:dyDescent="0.2">
      <c r="A261" s="246">
        <v>12</v>
      </c>
      <c r="B261" s="247" t="s">
        <v>2394</v>
      </c>
      <c r="C261" s="248" t="s">
        <v>2223</v>
      </c>
      <c r="D261" s="248"/>
      <c r="E261" s="249"/>
      <c r="F261" s="253"/>
      <c r="G261" s="39" t="s">
        <v>2567</v>
      </c>
      <c r="H261" s="246" t="s">
        <v>2568</v>
      </c>
      <c r="I261" s="76"/>
      <c r="J261" s="85"/>
      <c r="K261" s="87"/>
      <c r="L261" s="325"/>
      <c r="M261" s="17"/>
      <c r="N261" s="177"/>
      <c r="O261" s="177"/>
      <c r="P261" s="177"/>
      <c r="Q261" s="177"/>
      <c r="R261" s="177"/>
      <c r="S261" s="177"/>
      <c r="T261" s="177"/>
      <c r="U261" s="177"/>
      <c r="V261" s="177"/>
      <c r="W261" s="177"/>
      <c r="X261" s="343"/>
      <c r="Y261" s="177"/>
      <c r="Z261" s="177"/>
      <c r="AA261" s="177"/>
      <c r="AB261" s="177"/>
      <c r="AC261" s="177"/>
      <c r="AD261" s="177"/>
      <c r="AE261" s="177"/>
      <c r="AF261" s="177"/>
      <c r="AG261" s="177"/>
      <c r="AH261" s="177"/>
      <c r="AI261" s="177"/>
      <c r="AJ261" s="177"/>
      <c r="AK261" s="177"/>
      <c r="AL261" s="177"/>
      <c r="AM261" s="177"/>
      <c r="AN261" s="177"/>
      <c r="AO261" s="177"/>
      <c r="AP261" s="177"/>
      <c r="AQ261" s="177"/>
      <c r="AR261" s="177"/>
      <c r="AS261" s="177"/>
      <c r="AT261" s="177"/>
      <c r="AU261" s="177"/>
      <c r="AV261" s="177"/>
      <c r="AW261" s="177"/>
      <c r="AX261" s="177"/>
      <c r="AY261" s="177"/>
    </row>
    <row r="262" spans="1:51" ht="15" customHeight="1" x14ac:dyDescent="0.2">
      <c r="A262" s="246">
        <v>12</v>
      </c>
      <c r="B262" s="247" t="s">
        <v>2394</v>
      </c>
      <c r="C262" s="248" t="s">
        <v>2225</v>
      </c>
      <c r="D262" s="248"/>
      <c r="E262" s="249"/>
      <c r="F262" s="249"/>
      <c r="G262" s="39" t="s">
        <v>2567</v>
      </c>
      <c r="H262" s="246" t="s">
        <v>2568</v>
      </c>
      <c r="I262" s="76"/>
      <c r="J262" s="225" t="s">
        <v>2225</v>
      </c>
      <c r="K262" s="229"/>
      <c r="L262" s="323" t="s">
        <v>2399</v>
      </c>
      <c r="M262" s="17"/>
      <c r="N262" s="177"/>
      <c r="O262" s="177"/>
      <c r="P262" s="177" t="b">
        <v>1</v>
      </c>
      <c r="Q262" s="177" t="b">
        <v>1</v>
      </c>
      <c r="R262" s="177" t="b">
        <f>NOT(OR(W257="Met",W260="Met",W265="Met",W267="Met",W269="Met"))</f>
        <v>1</v>
      </c>
      <c r="S262" s="177" t="b">
        <v>1</v>
      </c>
      <c r="T262" s="177" t="b">
        <f>OR(AND(W262="Met",$W$269="Met"),W262="Not Met")</f>
        <v>0</v>
      </c>
      <c r="U262" s="177" t="str">
        <f>SUBSTITUTE(SUBSTITUTE(SUBSTITUTE("dd"&amp;$B262&amp;$C262&amp;$D262&amp;$E262&amp;$F262,".","_"),"(","_"),")","")</f>
        <v>dd1205_2_3</v>
      </c>
      <c r="V262" s="177"/>
      <c r="W262" s="237"/>
      <c r="X262" s="342"/>
      <c r="Y262" s="177"/>
      <c r="Z262" s="177"/>
      <c r="AA262" s="177"/>
      <c r="AB262" s="177"/>
      <c r="AC262" s="177" t="b">
        <f>OR(AD262:AE262)</f>
        <v>1</v>
      </c>
      <c r="AD262" s="177" t="b">
        <f>T262</f>
        <v>0</v>
      </c>
      <c r="AE262" s="177" t="b">
        <f>AND(R262,NOT(W262="Met"),NOT(W262="N/A"))</f>
        <v>1</v>
      </c>
      <c r="AF262" s="177" t="b">
        <f>AND(AE262,NOT(Q262))</f>
        <v>0</v>
      </c>
      <c r="AG262" s="177"/>
      <c r="AH262" s="177"/>
      <c r="AI262" s="177"/>
      <c r="AJ262" s="177"/>
      <c r="AK262" s="177"/>
      <c r="AL262" s="177"/>
      <c r="AM262" s="177"/>
      <c r="AN262" s="177"/>
      <c r="AO262" s="177"/>
      <c r="AP262" s="19" t="str">
        <f>SUBSTITUTE(SUBSTITUTE(SUBSTITUTE("vch"&amp;$B262&amp;$C262&amp;$D262&amp;$E262&amp;$F262,".","_"),"(","_"),")","")</f>
        <v>vch1205_2_3</v>
      </c>
      <c r="AQ262" s="19" t="str">
        <f>IF(ISBLANK(W262),"",W262)</f>
        <v/>
      </c>
      <c r="AR262" s="177" t="str">
        <f>SUBSTITUTE(SUBSTITUTE(SUBSTITUTE("vnt"&amp;$B262&amp;$C262&amp;$D262&amp;$E262&amp;$F262,".","_"),"(","_"),")","")</f>
        <v>vnt1205_2_3</v>
      </c>
      <c r="AS262" s="19" t="str">
        <f>IF(ISBLANK(X262),"",X262)</f>
        <v/>
      </c>
      <c r="AT262" s="177"/>
      <c r="AU262" s="177"/>
      <c r="AV262" s="177"/>
      <c r="AW262" s="177"/>
      <c r="AX262" s="177"/>
      <c r="AY262" s="177"/>
    </row>
    <row r="263" spans="1:51" ht="15" customHeight="1" x14ac:dyDescent="0.2">
      <c r="A263" s="246">
        <v>12</v>
      </c>
      <c r="B263" s="247" t="s">
        <v>2394</v>
      </c>
      <c r="C263" s="248" t="s">
        <v>2225</v>
      </c>
      <c r="D263" s="248"/>
      <c r="E263" s="249"/>
      <c r="F263" s="249"/>
      <c r="G263" s="39" t="s">
        <v>2567</v>
      </c>
      <c r="H263" s="246" t="s">
        <v>2568</v>
      </c>
      <c r="I263" s="76"/>
      <c r="J263" s="77"/>
      <c r="K263" s="80"/>
      <c r="L263" s="324"/>
      <c r="M263" s="17"/>
      <c r="N263" s="177"/>
      <c r="O263" s="177"/>
      <c r="P263" s="177"/>
      <c r="Q263" s="177"/>
      <c r="R263" s="177"/>
      <c r="S263" s="177"/>
      <c r="T263" s="177"/>
      <c r="U263" s="177"/>
      <c r="V263" s="177"/>
      <c r="W263" s="177"/>
      <c r="X263" s="344"/>
      <c r="Y263" s="177"/>
      <c r="Z263" s="177"/>
      <c r="AA263" s="177"/>
      <c r="AB263" s="177"/>
      <c r="AC263" s="177"/>
      <c r="AD263" s="177"/>
      <c r="AE263" s="177"/>
      <c r="AF263" s="177"/>
      <c r="AG263" s="177"/>
      <c r="AH263" s="177"/>
      <c r="AI263" s="177"/>
      <c r="AJ263" s="177"/>
      <c r="AK263" s="177"/>
      <c r="AL263" s="177"/>
      <c r="AM263" s="177"/>
      <c r="AN263" s="177"/>
      <c r="AO263" s="177"/>
      <c r="AP263" s="177"/>
      <c r="AQ263" s="177"/>
      <c r="AR263" s="177"/>
      <c r="AS263" s="177"/>
      <c r="AT263" s="177"/>
      <c r="AU263" s="177"/>
      <c r="AV263" s="177"/>
      <c r="AW263" s="177"/>
      <c r="AX263" s="177"/>
      <c r="AY263" s="177"/>
    </row>
    <row r="264" spans="1:51" ht="15" customHeight="1" x14ac:dyDescent="0.2">
      <c r="A264" s="246">
        <v>12</v>
      </c>
      <c r="B264" s="247" t="s">
        <v>2394</v>
      </c>
      <c r="C264" s="248" t="s">
        <v>2225</v>
      </c>
      <c r="D264" s="248"/>
      <c r="E264" s="249"/>
      <c r="F264" s="249"/>
      <c r="G264" s="39" t="s">
        <v>2567</v>
      </c>
      <c r="H264" s="246" t="s">
        <v>2568</v>
      </c>
      <c r="I264" s="76"/>
      <c r="J264" s="85"/>
      <c r="K264" s="87"/>
      <c r="L264" s="325"/>
      <c r="M264" s="17"/>
      <c r="N264" s="177"/>
      <c r="O264" s="177"/>
      <c r="P264" s="177"/>
      <c r="Q264" s="177"/>
      <c r="R264" s="177"/>
      <c r="S264" s="177"/>
      <c r="T264" s="177"/>
      <c r="U264" s="177"/>
      <c r="V264" s="177"/>
      <c r="W264" s="177"/>
      <c r="X264" s="343"/>
      <c r="Y264" s="177"/>
      <c r="Z264" s="177"/>
      <c r="AA264" s="177"/>
      <c r="AB264" s="177"/>
      <c r="AC264" s="177"/>
      <c r="AD264" s="177"/>
      <c r="AE264" s="177"/>
      <c r="AF264" s="177"/>
      <c r="AG264" s="177"/>
      <c r="AH264" s="177"/>
      <c r="AI264" s="177"/>
      <c r="AJ264" s="177"/>
      <c r="AK264" s="177"/>
      <c r="AL264" s="177"/>
      <c r="AM264" s="177"/>
      <c r="AN264" s="177"/>
      <c r="AO264" s="177"/>
      <c r="AP264" s="177"/>
      <c r="AQ264" s="177"/>
      <c r="AR264" s="177"/>
      <c r="AS264" s="177"/>
      <c r="AT264" s="177"/>
      <c r="AU264" s="177"/>
      <c r="AV264" s="177"/>
      <c r="AW264" s="177"/>
      <c r="AX264" s="177"/>
      <c r="AY264" s="177"/>
    </row>
    <row r="265" spans="1:51" ht="15" customHeight="1" x14ac:dyDescent="0.2">
      <c r="A265" s="246">
        <v>12</v>
      </c>
      <c r="B265" s="247" t="s">
        <v>2394</v>
      </c>
      <c r="C265" s="248" t="s">
        <v>2227</v>
      </c>
      <c r="D265" s="248"/>
      <c r="E265" s="249"/>
      <c r="F265" s="249"/>
      <c r="G265" s="39" t="s">
        <v>2567</v>
      </c>
      <c r="H265" s="246" t="s">
        <v>2568</v>
      </c>
      <c r="I265" s="76"/>
      <c r="J265" s="225" t="s">
        <v>2227</v>
      </c>
      <c r="K265" s="229"/>
      <c r="L265" s="323" t="s">
        <v>2400</v>
      </c>
      <c r="M265" s="17"/>
      <c r="N265" s="177"/>
      <c r="O265" s="177"/>
      <c r="P265" s="177" t="b">
        <v>1</v>
      </c>
      <c r="Q265" s="177" t="b">
        <v>1</v>
      </c>
      <c r="R265" s="177" t="b">
        <f>NOT(OR(W257="Met",W260="Met",W262="Met",W267="Met",W269="Met"))</f>
        <v>1</v>
      </c>
      <c r="S265" s="177" t="b">
        <v>1</v>
      </c>
      <c r="T265" s="177" t="b">
        <f>OR(AND(W265="Met",$W$269="Met"),W265="Not Met")</f>
        <v>0</v>
      </c>
      <c r="U265" s="177" t="str">
        <f>SUBSTITUTE(SUBSTITUTE(SUBSTITUTE("dd"&amp;$B265&amp;$C265&amp;$D265&amp;$E265&amp;$F265,".","_"),"(","_"),")","")</f>
        <v>dd1205_2_4</v>
      </c>
      <c r="V265" s="177"/>
      <c r="W265" s="237"/>
      <c r="X265" s="342"/>
      <c r="Y265" s="177"/>
      <c r="Z265" s="177"/>
      <c r="AA265" s="177"/>
      <c r="AB265" s="177"/>
      <c r="AC265" s="177" t="b">
        <f>OR(AD265:AE265)</f>
        <v>1</v>
      </c>
      <c r="AD265" s="177" t="b">
        <f>T265</f>
        <v>0</v>
      </c>
      <c r="AE265" s="177" t="b">
        <f>AND(R265,NOT(W265="Met"),NOT(W265="N/A"))</f>
        <v>1</v>
      </c>
      <c r="AF265" s="177" t="b">
        <f>AND(AE265,NOT(Q265))</f>
        <v>0</v>
      </c>
      <c r="AG265" s="177"/>
      <c r="AH265" s="177"/>
      <c r="AI265" s="177"/>
      <c r="AJ265" s="177"/>
      <c r="AK265" s="177"/>
      <c r="AL265" s="177"/>
      <c r="AM265" s="177"/>
      <c r="AN265" s="177"/>
      <c r="AO265" s="177"/>
      <c r="AP265" s="19" t="str">
        <f>SUBSTITUTE(SUBSTITUTE(SUBSTITUTE("vch"&amp;$B265&amp;$C265&amp;$D265&amp;$E265&amp;$F265,".","_"),"(","_"),")","")</f>
        <v>vch1205_2_4</v>
      </c>
      <c r="AQ265" s="19" t="str">
        <f>IF(ISBLANK(W265),"",W265)</f>
        <v/>
      </c>
      <c r="AR265" s="177" t="str">
        <f>SUBSTITUTE(SUBSTITUTE(SUBSTITUTE("vnt"&amp;$B265&amp;$C265&amp;$D265&amp;$E265&amp;$F265,".","_"),"(","_"),")","")</f>
        <v>vnt1205_2_4</v>
      </c>
      <c r="AS265" s="19" t="str">
        <f>IF(ISBLANK(X265),"",X265)</f>
        <v/>
      </c>
      <c r="AT265" s="177"/>
      <c r="AU265" s="177"/>
      <c r="AV265" s="177"/>
      <c r="AW265" s="177"/>
      <c r="AX265" s="177"/>
      <c r="AY265" s="177"/>
    </row>
    <row r="266" spans="1:51" ht="15" customHeight="1" x14ac:dyDescent="0.2">
      <c r="A266" s="246">
        <v>12</v>
      </c>
      <c r="B266" s="247" t="s">
        <v>2394</v>
      </c>
      <c r="C266" s="248" t="s">
        <v>2227</v>
      </c>
      <c r="D266" s="248"/>
      <c r="E266" s="249"/>
      <c r="F266" s="249"/>
      <c r="G266" s="39" t="s">
        <v>2567</v>
      </c>
      <c r="H266" s="246" t="s">
        <v>2568</v>
      </c>
      <c r="I266" s="76"/>
      <c r="J266" s="85"/>
      <c r="K266" s="87"/>
      <c r="L266" s="325"/>
      <c r="M266" s="17"/>
      <c r="N266" s="177"/>
      <c r="O266" s="177"/>
      <c r="P266" s="177"/>
      <c r="Q266" s="177"/>
      <c r="R266" s="177"/>
      <c r="S266" s="177"/>
      <c r="T266" s="177"/>
      <c r="U266" s="177"/>
      <c r="V266" s="177"/>
      <c r="W266" s="177"/>
      <c r="X266" s="343"/>
      <c r="Y266" s="177"/>
      <c r="Z266" s="177"/>
      <c r="AA266" s="177"/>
      <c r="AB266" s="177"/>
      <c r="AC266" s="177"/>
      <c r="AD266" s="177"/>
      <c r="AE266" s="177"/>
      <c r="AF266" s="177"/>
      <c r="AG266" s="177"/>
      <c r="AH266" s="177"/>
      <c r="AI266" s="177"/>
      <c r="AJ266" s="177"/>
      <c r="AK266" s="177"/>
      <c r="AL266" s="177"/>
      <c r="AM266" s="177"/>
      <c r="AN266" s="177"/>
      <c r="AO266" s="177"/>
      <c r="AP266" s="177"/>
      <c r="AQ266" s="177"/>
      <c r="AR266" s="177"/>
      <c r="AS266" s="177"/>
      <c r="AT266" s="177"/>
      <c r="AU266" s="177"/>
      <c r="AV266" s="177"/>
      <c r="AW266" s="177"/>
      <c r="AX266" s="177"/>
      <c r="AY266" s="177"/>
    </row>
    <row r="267" spans="1:51" ht="15" customHeight="1" x14ac:dyDescent="0.2">
      <c r="A267" s="246">
        <v>12</v>
      </c>
      <c r="B267" s="247" t="s">
        <v>2394</v>
      </c>
      <c r="C267" s="248" t="s">
        <v>2229</v>
      </c>
      <c r="D267" s="248"/>
      <c r="E267" s="249"/>
      <c r="F267" s="249"/>
      <c r="G267" s="39" t="s">
        <v>2567</v>
      </c>
      <c r="H267" s="246" t="s">
        <v>2568</v>
      </c>
      <c r="I267" s="76"/>
      <c r="J267" s="225" t="s">
        <v>2229</v>
      </c>
      <c r="K267" s="229"/>
      <c r="L267" s="323" t="s">
        <v>2401</v>
      </c>
      <c r="M267" s="17"/>
      <c r="N267" s="177"/>
      <c r="O267" s="177"/>
      <c r="P267" s="177" t="b">
        <v>1</v>
      </c>
      <c r="Q267" s="177" t="b">
        <v>1</v>
      </c>
      <c r="R267" s="177" t="b">
        <f>NOT(OR(W257="Met",W260="Met",W262="Met",W265="Met",W269="Met"))</f>
        <v>1</v>
      </c>
      <c r="S267" s="177" t="b">
        <v>1</v>
      </c>
      <c r="T267" s="177" t="b">
        <f>OR(AND(W267="Met",$W$269="Met"),W267="Not Met")</f>
        <v>0</v>
      </c>
      <c r="U267" s="177" t="str">
        <f>SUBSTITUTE(SUBSTITUTE(SUBSTITUTE("dd"&amp;$B267&amp;$C267&amp;$D267&amp;$E267&amp;$F267,".","_"),"(","_"),")","")</f>
        <v>dd1205_2_5</v>
      </c>
      <c r="V267" s="177"/>
      <c r="W267" s="237"/>
      <c r="X267" s="342"/>
      <c r="Y267" s="177"/>
      <c r="Z267" s="177"/>
      <c r="AA267" s="177"/>
      <c r="AB267" s="177"/>
      <c r="AC267" s="177" t="b">
        <f>OR(AD267:AE267)</f>
        <v>1</v>
      </c>
      <c r="AD267" s="177" t="b">
        <f>T267</f>
        <v>0</v>
      </c>
      <c r="AE267" s="177" t="b">
        <f>AND(R267,NOT(W267="Met"),NOT(W267="N/A"))</f>
        <v>1</v>
      </c>
      <c r="AF267" s="177" t="b">
        <f>AND(AE267,NOT(Q267))</f>
        <v>0</v>
      </c>
      <c r="AG267" s="177"/>
      <c r="AH267" s="177"/>
      <c r="AI267" s="177"/>
      <c r="AJ267" s="177"/>
      <c r="AK267" s="177"/>
      <c r="AL267" s="177"/>
      <c r="AM267" s="177"/>
      <c r="AN267" s="177"/>
      <c r="AO267" s="177"/>
      <c r="AP267" s="19" t="str">
        <f>SUBSTITUTE(SUBSTITUTE(SUBSTITUTE("vch"&amp;$B267&amp;$C267&amp;$D267&amp;$E267&amp;$F267,".","_"),"(","_"),")","")</f>
        <v>vch1205_2_5</v>
      </c>
      <c r="AQ267" s="19" t="str">
        <f>IF(ISBLANK(W267),"",W267)</f>
        <v/>
      </c>
      <c r="AR267" s="177" t="str">
        <f>SUBSTITUTE(SUBSTITUTE(SUBSTITUTE("vnt"&amp;$B267&amp;$C267&amp;$D267&amp;$E267&amp;$F267,".","_"),"(","_"),")","")</f>
        <v>vnt1205_2_5</v>
      </c>
      <c r="AS267" s="19" t="str">
        <f>IF(ISBLANK(X267),"",X267)</f>
        <v/>
      </c>
      <c r="AT267" s="177"/>
      <c r="AU267" s="177"/>
      <c r="AV267" s="177"/>
      <c r="AW267" s="177"/>
      <c r="AX267" s="177"/>
      <c r="AY267" s="177"/>
    </row>
    <row r="268" spans="1:51" ht="15" customHeight="1" x14ac:dyDescent="0.2">
      <c r="A268" s="246">
        <v>12</v>
      </c>
      <c r="B268" s="247" t="s">
        <v>2394</v>
      </c>
      <c r="C268" s="248" t="s">
        <v>2229</v>
      </c>
      <c r="D268" s="248"/>
      <c r="E268" s="249"/>
      <c r="F268" s="249"/>
      <c r="G268" s="39" t="s">
        <v>2567</v>
      </c>
      <c r="H268" s="246" t="s">
        <v>2568</v>
      </c>
      <c r="I268" s="76"/>
      <c r="J268" s="85"/>
      <c r="K268" s="87"/>
      <c r="L268" s="325"/>
      <c r="M268" s="17"/>
      <c r="N268" s="177"/>
      <c r="O268" s="177"/>
      <c r="P268" s="177"/>
      <c r="Q268" s="177"/>
      <c r="R268" s="177"/>
      <c r="S268" s="177"/>
      <c r="T268" s="177"/>
      <c r="U268" s="177"/>
      <c r="V268" s="177"/>
      <c r="W268" s="177"/>
      <c r="X268" s="343"/>
      <c r="Y268" s="177"/>
      <c r="Z268" s="177"/>
      <c r="AA268" s="177"/>
      <c r="AB268" s="177"/>
      <c r="AC268" s="177"/>
      <c r="AD268" s="177"/>
      <c r="AE268" s="177"/>
      <c r="AF268" s="177"/>
      <c r="AG268" s="177"/>
      <c r="AH268" s="177"/>
      <c r="AI268" s="177"/>
      <c r="AJ268" s="177"/>
      <c r="AK268" s="177"/>
      <c r="AL268" s="177"/>
      <c r="AM268" s="177"/>
      <c r="AN268" s="177"/>
      <c r="AO268" s="177"/>
      <c r="AP268" s="177"/>
      <c r="AQ268" s="177"/>
      <c r="AR268" s="177"/>
      <c r="AS268" s="177"/>
      <c r="AT268" s="177"/>
      <c r="AU268" s="177"/>
      <c r="AV268" s="177"/>
      <c r="AW268" s="177"/>
      <c r="AX268" s="177"/>
      <c r="AY268" s="177"/>
    </row>
    <row r="269" spans="1:51" ht="15" customHeight="1" thickBot="1" x14ac:dyDescent="0.25">
      <c r="A269" s="246">
        <v>12</v>
      </c>
      <c r="B269" s="247" t="s">
        <v>2394</v>
      </c>
      <c r="C269" s="248" t="s">
        <v>2231</v>
      </c>
      <c r="D269" s="248"/>
      <c r="E269" s="249"/>
      <c r="F269" s="249"/>
      <c r="G269" s="39" t="s">
        <v>2567</v>
      </c>
      <c r="H269" s="251" t="s">
        <v>2570</v>
      </c>
      <c r="I269" s="78"/>
      <c r="J269" s="78" t="s">
        <v>2231</v>
      </c>
      <c r="K269" s="81"/>
      <c r="L269" s="277" t="s">
        <v>2402</v>
      </c>
      <c r="M269" s="205"/>
      <c r="N269" s="205"/>
      <c r="O269" s="205"/>
      <c r="P269" s="205" t="b">
        <v>0</v>
      </c>
      <c r="Q269" s="205" t="b">
        <v>1</v>
      </c>
      <c r="R269" s="205" t="b">
        <f>NOT(OR(W257="Met",W260="Met",W262="Met",W265="Met",W269="Met"))</f>
        <v>1</v>
      </c>
      <c r="S269" s="205" t="b">
        <v>1</v>
      </c>
      <c r="T269" s="205" t="b">
        <f>AND(W269="Met",OR(W257="Met",W260="Met",W262="Met",W265="Met",W267="Met"))</f>
        <v>0</v>
      </c>
      <c r="U269" s="205" t="str">
        <f>SUBSTITUTE(SUBSTITUTE(SUBSTITUTE("dd"&amp;$B269&amp;$C269&amp;$D269&amp;$E269&amp;$F269,".","_"),"(","_"),")","")</f>
        <v>dd1205_2_6</v>
      </c>
      <c r="V269" s="205"/>
      <c r="W269" s="218"/>
      <c r="X269" s="219"/>
      <c r="Y269" s="177"/>
      <c r="Z269" s="177"/>
      <c r="AA269" s="177"/>
      <c r="AB269" s="177"/>
      <c r="AC269" s="177" t="b">
        <f>OR(AD269:AE269)</f>
        <v>1</v>
      </c>
      <c r="AD269" s="177" t="b">
        <f>T269</f>
        <v>0</v>
      </c>
      <c r="AE269" s="177" t="b">
        <f>AND(R269,NOT(W269="Met"),NOT(W269="N/A"))</f>
        <v>1</v>
      </c>
      <c r="AF269" s="177" t="b">
        <f>AND(AE269,NOT(Q269))</f>
        <v>0</v>
      </c>
      <c r="AG269" s="177"/>
      <c r="AH269" s="177"/>
      <c r="AI269" s="177"/>
      <c r="AJ269" s="177"/>
      <c r="AK269" s="177"/>
      <c r="AL269" s="177"/>
      <c r="AM269" s="177"/>
      <c r="AN269" s="177"/>
      <c r="AO269" s="177"/>
      <c r="AP269" s="19" t="str">
        <f>SUBSTITUTE(SUBSTITUTE(SUBSTITUTE("vch"&amp;$B269&amp;$C269&amp;$D269&amp;$E269&amp;$F269,".","_"),"(","_"),")","")</f>
        <v>vch1205_2_6</v>
      </c>
      <c r="AQ269" s="19" t="str">
        <f>IF(ISBLANK(W269),"",W269)</f>
        <v/>
      </c>
      <c r="AR269" s="177" t="str">
        <f>SUBSTITUTE(SUBSTITUTE(SUBSTITUTE("vnt"&amp;$B269&amp;$C269&amp;$D269&amp;$E269&amp;$F269,".","_"),"(","_"),")","")</f>
        <v>vnt1205_2_6</v>
      </c>
      <c r="AS269" s="19" t="str">
        <f>IF(ISBLANK(X269),"",X269)</f>
        <v/>
      </c>
      <c r="AT269" s="177"/>
      <c r="AU269" s="177"/>
      <c r="AV269" s="177"/>
      <c r="AW269" s="177"/>
      <c r="AX269" s="177"/>
      <c r="AY269" s="177"/>
    </row>
    <row r="270" spans="1:51" ht="15" customHeight="1" thickTop="1" x14ac:dyDescent="0.2">
      <c r="A270" s="246">
        <v>12</v>
      </c>
      <c r="B270" s="247" t="s">
        <v>2403</v>
      </c>
      <c r="C270" s="248" t="s">
        <v>2231</v>
      </c>
      <c r="D270" s="248"/>
      <c r="E270" s="249"/>
      <c r="F270" s="249"/>
      <c r="G270" s="39" t="s">
        <v>2567</v>
      </c>
      <c r="H270" s="251" t="s">
        <v>2570</v>
      </c>
      <c r="I270" s="76" t="s">
        <v>2403</v>
      </c>
      <c r="J270" s="76"/>
      <c r="K270" s="79"/>
      <c r="L270" s="273" t="s">
        <v>2404</v>
      </c>
      <c r="M270" s="17"/>
      <c r="N270" s="177"/>
      <c r="O270" s="177"/>
      <c r="P270" s="177"/>
      <c r="Q270" s="177"/>
      <c r="R270" s="177"/>
      <c r="S270" s="177"/>
      <c r="T270" s="177"/>
      <c r="U270" s="177"/>
      <c r="V270" s="177"/>
      <c r="W270" s="177"/>
      <c r="X270" s="177"/>
      <c r="Y270" s="177"/>
      <c r="Z270" s="177"/>
      <c r="AA270" s="177"/>
      <c r="AB270" s="177"/>
      <c r="AC270" s="177"/>
      <c r="AD270" s="177"/>
      <c r="AE270" s="177"/>
      <c r="AF270" s="177"/>
      <c r="AG270" s="177"/>
      <c r="AH270" s="177"/>
      <c r="AI270" s="177"/>
      <c r="AJ270" s="177"/>
      <c r="AK270" s="177"/>
      <c r="AL270" s="177"/>
      <c r="AM270" s="177"/>
      <c r="AN270" s="177"/>
      <c r="AO270" s="177"/>
      <c r="AP270" s="177"/>
      <c r="AQ270" s="177"/>
      <c r="AR270" s="177"/>
      <c r="AS270" s="177"/>
      <c r="AT270" s="177"/>
      <c r="AU270" s="177"/>
      <c r="AV270" s="177"/>
      <c r="AW270" s="177"/>
      <c r="AX270" s="177"/>
      <c r="AY270" s="177"/>
    </row>
    <row r="271" spans="1:51" ht="15" customHeight="1" x14ac:dyDescent="0.2">
      <c r="A271" s="246">
        <v>12</v>
      </c>
      <c r="B271" s="247" t="s">
        <v>2403</v>
      </c>
      <c r="C271" s="248" t="s">
        <v>2259</v>
      </c>
      <c r="D271" s="248"/>
      <c r="E271" s="249"/>
      <c r="F271" s="249"/>
      <c r="G271" s="39" t="s">
        <v>2567</v>
      </c>
      <c r="H271" s="251" t="s">
        <v>2570</v>
      </c>
      <c r="I271" s="76"/>
      <c r="J271" s="76" t="s">
        <v>2259</v>
      </c>
      <c r="K271" s="76"/>
      <c r="L271" s="275" t="s">
        <v>2405</v>
      </c>
      <c r="M271" s="17"/>
      <c r="N271" s="177"/>
      <c r="O271" s="177"/>
      <c r="P271" s="177"/>
      <c r="Q271" s="177"/>
      <c r="R271" s="177"/>
      <c r="S271" s="177"/>
      <c r="T271" s="177"/>
      <c r="U271" s="177"/>
      <c r="V271" s="177"/>
      <c r="W271" s="177"/>
      <c r="X271" s="177"/>
      <c r="Y271" s="177"/>
      <c r="Z271" s="177"/>
      <c r="AA271" s="177"/>
      <c r="AB271" s="177"/>
      <c r="AC271" s="177"/>
      <c r="AD271" s="177"/>
      <c r="AE271" s="177"/>
      <c r="AF271" s="177"/>
      <c r="AG271" s="177"/>
      <c r="AH271" s="177"/>
      <c r="AI271" s="177"/>
      <c r="AJ271" s="177"/>
      <c r="AK271" s="177"/>
      <c r="AL271" s="177"/>
      <c r="AM271" s="177"/>
      <c r="AN271" s="177"/>
      <c r="AO271" s="177"/>
      <c r="AP271" s="177"/>
      <c r="AQ271" s="177"/>
      <c r="AR271" s="177"/>
      <c r="AS271" s="177"/>
      <c r="AT271" s="177"/>
      <c r="AU271" s="177"/>
      <c r="AV271" s="177"/>
      <c r="AW271" s="177"/>
      <c r="AX271" s="177"/>
      <c r="AY271" s="177"/>
    </row>
    <row r="272" spans="1:51" ht="15" customHeight="1" x14ac:dyDescent="0.2">
      <c r="A272" s="246">
        <v>12</v>
      </c>
      <c r="B272" s="247" t="s">
        <v>2403</v>
      </c>
      <c r="C272" s="248" t="s">
        <v>2259</v>
      </c>
      <c r="D272" s="248" t="s">
        <v>2221</v>
      </c>
      <c r="E272" s="249"/>
      <c r="F272" s="249"/>
      <c r="G272" s="39" t="s">
        <v>2567</v>
      </c>
      <c r="H272" s="251" t="s">
        <v>2570</v>
      </c>
      <c r="I272" s="76"/>
      <c r="J272" s="76"/>
      <c r="K272" s="77" t="s">
        <v>2221</v>
      </c>
      <c r="L272" s="324" t="s">
        <v>2406</v>
      </c>
      <c r="M272" s="17"/>
      <c r="N272" s="177"/>
      <c r="O272" s="177"/>
      <c r="P272" s="177" t="b">
        <v>0</v>
      </c>
      <c r="Q272" s="177" t="b">
        <v>1</v>
      </c>
      <c r="R272" s="177" t="b">
        <f>AND(NOT(W276="Met"),S272)</f>
        <v>1</v>
      </c>
      <c r="S272" s="177" t="b">
        <f>NOT(dstAttachedGarage=Dropdowns!$P$6)</f>
        <v>1</v>
      </c>
      <c r="T272" s="177" t="b">
        <f>OR(AND(W272="Met",$W$276="Met"),W272="Not Met",AND(W272="N/A",$AY$36="Yes"))</f>
        <v>0</v>
      </c>
      <c r="U272" s="177" t="str">
        <f>SUBSTITUTE(SUBSTITUTE(SUBSTITUTE("dd"&amp;$B272&amp;$C272&amp;$D272&amp;$E272&amp;$F272,".","_"),"(","_"),")","")</f>
        <v>dd1205_3_a_1</v>
      </c>
      <c r="V272" s="177"/>
      <c r="W272" s="237"/>
      <c r="X272" s="342"/>
      <c r="Y272" s="177"/>
      <c r="Z272" s="177"/>
      <c r="AA272" s="177"/>
      <c r="AB272" s="177"/>
      <c r="AC272" s="177" t="b">
        <f>OR(AD272:AE272)</f>
        <v>1</v>
      </c>
      <c r="AD272" s="177" t="b">
        <f>T272</f>
        <v>0</v>
      </c>
      <c r="AE272" s="177" t="b">
        <f>AND(R272,NOT(W272="Met"),NOT(W272="N/A"))</f>
        <v>1</v>
      </c>
      <c r="AF272" s="177" t="b">
        <f>AND(AE272,NOT(Q272))</f>
        <v>0</v>
      </c>
      <c r="AG272" s="177"/>
      <c r="AH272" s="177"/>
      <c r="AI272" s="177"/>
      <c r="AJ272" s="177"/>
      <c r="AK272" s="177"/>
      <c r="AL272" s="177"/>
      <c r="AM272" s="177"/>
      <c r="AN272" s="177"/>
      <c r="AO272" s="177"/>
      <c r="AP272" s="19" t="str">
        <f>SUBSTITUTE(SUBSTITUTE(SUBSTITUTE("vch"&amp;$B272&amp;$C272&amp;$D272&amp;$E272&amp;$F272,".","_"),"(","_"),")","")</f>
        <v>vch1205_3_a_1</v>
      </c>
      <c r="AQ272" s="19" t="str">
        <f>IF(ISBLANK(W272),"",W272)</f>
        <v/>
      </c>
      <c r="AR272" s="177" t="str">
        <f>SUBSTITUTE(SUBSTITUTE(SUBSTITUTE("vnt"&amp;$B272&amp;$C272&amp;$D272&amp;$E272&amp;$F272,".","_"),"(","_"),")","")</f>
        <v>vnt1205_3_a_1</v>
      </c>
      <c r="AS272" s="19" t="str">
        <f>IF(ISBLANK(X272),"",X272)</f>
        <v/>
      </c>
      <c r="AT272" s="177"/>
      <c r="AU272" s="177"/>
      <c r="AV272" s="177"/>
      <c r="AW272" s="177"/>
      <c r="AX272" s="177"/>
      <c r="AY272" s="177"/>
    </row>
    <row r="273" spans="1:56" ht="15" customHeight="1" x14ac:dyDescent="0.2">
      <c r="A273" s="246">
        <v>12</v>
      </c>
      <c r="B273" s="247" t="s">
        <v>2403</v>
      </c>
      <c r="C273" s="248" t="s">
        <v>2259</v>
      </c>
      <c r="D273" s="248" t="s">
        <v>2221</v>
      </c>
      <c r="E273" s="249"/>
      <c r="F273" s="249"/>
      <c r="G273" s="39" t="s">
        <v>2567</v>
      </c>
      <c r="H273" s="251" t="s">
        <v>2570</v>
      </c>
      <c r="I273" s="76"/>
      <c r="J273" s="76"/>
      <c r="K273" s="85"/>
      <c r="L273" s="325"/>
      <c r="M273" s="17"/>
      <c r="N273" s="177"/>
      <c r="O273" s="177"/>
      <c r="P273" s="177"/>
      <c r="Q273" s="177"/>
      <c r="R273" s="177"/>
      <c r="S273" s="177"/>
      <c r="T273" s="177"/>
      <c r="U273" s="177"/>
      <c r="V273" s="177"/>
      <c r="W273" s="177"/>
      <c r="X273" s="343"/>
      <c r="Y273" s="177"/>
      <c r="Z273" s="177"/>
      <c r="AA273" s="177"/>
      <c r="AB273" s="177"/>
      <c r="AC273" s="177"/>
      <c r="AD273" s="177"/>
      <c r="AE273" s="177"/>
      <c r="AF273" s="177"/>
      <c r="AG273" s="177"/>
      <c r="AH273" s="177"/>
      <c r="AI273" s="177"/>
      <c r="AJ273" s="177"/>
      <c r="AK273" s="177"/>
      <c r="AL273" s="177"/>
      <c r="AM273" s="177"/>
      <c r="AN273" s="177"/>
      <c r="AO273" s="177"/>
      <c r="AP273" s="177"/>
      <c r="AQ273" s="177"/>
      <c r="AR273" s="177"/>
      <c r="AS273" s="177"/>
      <c r="AT273" s="177"/>
      <c r="AU273" s="177"/>
      <c r="AV273" s="177"/>
      <c r="AW273" s="177"/>
      <c r="AX273" s="177"/>
      <c r="AY273" s="177"/>
      <c r="AZ273" s="177"/>
      <c r="BA273" s="177"/>
      <c r="BB273" s="177"/>
      <c r="BC273" s="177"/>
      <c r="BD273" s="177"/>
    </row>
    <row r="274" spans="1:56" ht="15" customHeight="1" x14ac:dyDescent="0.2">
      <c r="A274" s="246">
        <v>12</v>
      </c>
      <c r="B274" s="247" t="s">
        <v>2403</v>
      </c>
      <c r="C274" s="248" t="s">
        <v>2259</v>
      </c>
      <c r="D274" s="248" t="s">
        <v>2223</v>
      </c>
      <c r="E274" s="249"/>
      <c r="F274" s="249"/>
      <c r="G274" s="39" t="s">
        <v>2567</v>
      </c>
      <c r="H274" s="251" t="s">
        <v>2570</v>
      </c>
      <c r="I274" s="76"/>
      <c r="J274" s="77"/>
      <c r="K274" s="77" t="s">
        <v>2223</v>
      </c>
      <c r="L274" s="324" t="s">
        <v>2407</v>
      </c>
      <c r="M274" s="17"/>
      <c r="N274" s="177"/>
      <c r="O274" s="177"/>
      <c r="P274" s="177" t="b">
        <v>0</v>
      </c>
      <c r="Q274" s="177" t="b">
        <v>1</v>
      </c>
      <c r="R274" s="177" t="b">
        <f>AND(NOT(W276="Met"),S272)</f>
        <v>1</v>
      </c>
      <c r="S274" s="177" t="b">
        <f>NOT(dstAttachedGarage=Dropdowns!$P$6)</f>
        <v>1</v>
      </c>
      <c r="T274" s="177" t="b">
        <f>OR(AND(W274="Met",$W$276="Met"),W274="Not Met",AND(W274="N/A",$AY$36="Yes"))</f>
        <v>0</v>
      </c>
      <c r="U274" s="177" t="str">
        <f>SUBSTITUTE(SUBSTITUTE(SUBSTITUTE("dd"&amp;$B274&amp;$C274&amp;$D274&amp;$E274&amp;$F274,".","_"),"(","_"),")","")</f>
        <v>dd1205_3_a_2</v>
      </c>
      <c r="V274" s="177"/>
      <c r="W274" s="237"/>
      <c r="X274" s="342"/>
      <c r="Y274" s="177"/>
      <c r="Z274" s="177"/>
      <c r="AA274" s="177"/>
      <c r="AB274" s="177"/>
      <c r="AC274" s="177" t="b">
        <f>OR(AD274:AE274)</f>
        <v>1</v>
      </c>
      <c r="AD274" s="177" t="b">
        <f>T274</f>
        <v>0</v>
      </c>
      <c r="AE274" s="177" t="b">
        <f>AND(R274,NOT(W274="Met"),NOT(W274="N/A"))</f>
        <v>1</v>
      </c>
      <c r="AF274" s="177" t="b">
        <f>AND(AE274,NOT(Q274))</f>
        <v>0</v>
      </c>
      <c r="AG274" s="177"/>
      <c r="AH274" s="177"/>
      <c r="AI274" s="177"/>
      <c r="AJ274" s="177"/>
      <c r="AK274" s="177"/>
      <c r="AL274" s="177"/>
      <c r="AM274" s="177"/>
      <c r="AN274" s="177"/>
      <c r="AO274" s="177"/>
      <c r="AP274" s="19" t="str">
        <f>SUBSTITUTE(SUBSTITUTE(SUBSTITUTE("vch"&amp;$B274&amp;$C274&amp;$D274&amp;$E274&amp;$F274,".","_"),"(","_"),")","")</f>
        <v>vch1205_3_a_2</v>
      </c>
      <c r="AQ274" s="19" t="str">
        <f>IF(ISBLANK(W274),"",W274)</f>
        <v/>
      </c>
      <c r="AR274" s="177" t="str">
        <f>SUBSTITUTE(SUBSTITUTE(SUBSTITUTE("vnt"&amp;$B274&amp;$C274&amp;$D274&amp;$E274&amp;$F274,".","_"),"(","_"),")","")</f>
        <v>vnt1205_3_a_2</v>
      </c>
      <c r="AS274" s="19" t="str">
        <f>IF(ISBLANK(X274),"",X274)</f>
        <v/>
      </c>
      <c r="AT274" s="177"/>
      <c r="AU274" s="177"/>
      <c r="AV274" s="177"/>
      <c r="AW274" s="177"/>
      <c r="AX274" s="177"/>
      <c r="AY274" s="177"/>
      <c r="AZ274" s="177"/>
      <c r="BA274" s="177"/>
      <c r="BB274" s="177"/>
      <c r="BC274" s="177"/>
      <c r="BD274" s="177"/>
    </row>
    <row r="275" spans="1:56" ht="15" customHeight="1" x14ac:dyDescent="0.2">
      <c r="A275" s="246">
        <v>12</v>
      </c>
      <c r="B275" s="247" t="s">
        <v>2403</v>
      </c>
      <c r="C275" s="248" t="s">
        <v>2259</v>
      </c>
      <c r="D275" s="248" t="s">
        <v>2223</v>
      </c>
      <c r="E275" s="249"/>
      <c r="F275" s="249"/>
      <c r="G275" s="39" t="s">
        <v>2567</v>
      </c>
      <c r="H275" s="251" t="s">
        <v>2570</v>
      </c>
      <c r="I275" s="76"/>
      <c r="J275" s="85"/>
      <c r="K275" s="85"/>
      <c r="L275" s="325"/>
      <c r="M275" s="17"/>
      <c r="N275" s="177"/>
      <c r="O275" s="177"/>
      <c r="P275" s="177"/>
      <c r="Q275" s="177"/>
      <c r="R275" s="177"/>
      <c r="S275" s="177"/>
      <c r="T275" s="177"/>
      <c r="U275" s="177"/>
      <c r="V275" s="177"/>
      <c r="W275" s="177"/>
      <c r="X275" s="343"/>
      <c r="Y275" s="177"/>
      <c r="Z275" s="177"/>
      <c r="AA275" s="177"/>
      <c r="AB275" s="177"/>
      <c r="AC275" s="177"/>
      <c r="AD275" s="177"/>
      <c r="AE275" s="177"/>
      <c r="AF275" s="177"/>
      <c r="AG275" s="177"/>
      <c r="AH275" s="177"/>
      <c r="AI275" s="177"/>
      <c r="AJ275" s="177"/>
      <c r="AK275" s="177"/>
      <c r="AL275" s="177"/>
      <c r="AM275" s="177"/>
      <c r="AN275" s="177"/>
      <c r="AO275" s="177"/>
      <c r="AP275" s="177"/>
      <c r="AQ275" s="177"/>
      <c r="AR275" s="177"/>
      <c r="AS275" s="177"/>
      <c r="AT275" s="177"/>
      <c r="AU275" s="177"/>
      <c r="AV275" s="177"/>
      <c r="AW275" s="177"/>
      <c r="AX275" s="177"/>
      <c r="AY275" s="177"/>
      <c r="AZ275" s="177"/>
      <c r="BA275" s="177"/>
      <c r="BB275" s="177"/>
      <c r="BC275" s="177"/>
      <c r="BD275" s="177"/>
    </row>
    <row r="276" spans="1:56" ht="15" customHeight="1" thickBot="1" x14ac:dyDescent="0.25">
      <c r="A276" s="246">
        <v>12</v>
      </c>
      <c r="B276" s="247" t="s">
        <v>2403</v>
      </c>
      <c r="C276" s="248" t="s">
        <v>2261</v>
      </c>
      <c r="D276" s="248"/>
      <c r="E276" s="249"/>
      <c r="F276" s="249"/>
      <c r="G276" s="39" t="s">
        <v>2567</v>
      </c>
      <c r="H276" s="251" t="s">
        <v>2570</v>
      </c>
      <c r="I276" s="78"/>
      <c r="J276" s="78" t="s">
        <v>2261</v>
      </c>
      <c r="K276" s="81"/>
      <c r="L276" s="277" t="s">
        <v>2408</v>
      </c>
      <c r="M276" s="205"/>
      <c r="N276" s="205"/>
      <c r="O276" s="205"/>
      <c r="P276" s="205" t="b">
        <v>0</v>
      </c>
      <c r="Q276" s="205" t="b">
        <v>1</v>
      </c>
      <c r="R276" s="205" t="b">
        <f>NOT(AND(W272="Met",W274="Met"))</f>
        <v>1</v>
      </c>
      <c r="S276" s="205" t="b">
        <f>NOT(dstAttachedGarage=Dropdowns!$P$5)</f>
        <v>1</v>
      </c>
      <c r="T276" s="205" t="b">
        <f>OR(AND(W276="Met",OR(W272="Met",W274="Met")),AND(W276="Met",$AY$36="Yes"))</f>
        <v>0</v>
      </c>
      <c r="U276" s="205" t="str">
        <f>SUBSTITUTE(SUBSTITUTE(SUBSTITUTE("dd"&amp;$B276&amp;$C276&amp;$D276&amp;$E276&amp;$F276,".","_"),"(","_"),")","")</f>
        <v>dd1205_3_b</v>
      </c>
      <c r="V276" s="205"/>
      <c r="W276" s="218"/>
      <c r="X276" s="219"/>
      <c r="Y276" s="177"/>
      <c r="Z276" s="177"/>
      <c r="AA276" s="177"/>
      <c r="AB276" s="177"/>
      <c r="AC276" s="177" t="b">
        <f>OR(AD276:AE276)</f>
        <v>1</v>
      </c>
      <c r="AD276" s="177" t="b">
        <f>T276</f>
        <v>0</v>
      </c>
      <c r="AE276" s="177" t="b">
        <f>AND(R276,NOT(W276="Met"),NOT(W276="N/A"))</f>
        <v>1</v>
      </c>
      <c r="AF276" s="177" t="b">
        <f>AND(AE276,NOT(Q276))</f>
        <v>0</v>
      </c>
      <c r="AG276" s="177"/>
      <c r="AH276" s="177"/>
      <c r="AI276" s="177"/>
      <c r="AJ276" s="177"/>
      <c r="AK276" s="177"/>
      <c r="AL276" s="177"/>
      <c r="AM276" s="177"/>
      <c r="AN276" s="177"/>
      <c r="AO276" s="177"/>
      <c r="AP276" s="19" t="str">
        <f>SUBSTITUTE(SUBSTITUTE(SUBSTITUTE("vch"&amp;$B276&amp;$C276&amp;$D276&amp;$E276&amp;$F276,".","_"),"(","_"),")","")</f>
        <v>vch1205_3_b</v>
      </c>
      <c r="AQ276" s="19" t="str">
        <f>IF(ISBLANK(W276),"",W276)</f>
        <v/>
      </c>
      <c r="AR276" s="177" t="str">
        <f>SUBSTITUTE(SUBSTITUTE(SUBSTITUTE("vnt"&amp;$B276&amp;$C276&amp;$D276&amp;$E276&amp;$F276,".","_"),"(","_"),")","")</f>
        <v>vnt1205_3_b</v>
      </c>
      <c r="AS276" s="19" t="str">
        <f>IF(ISBLANK(X276),"",X276)</f>
        <v/>
      </c>
      <c r="AT276" s="177"/>
      <c r="AU276" s="177"/>
      <c r="AV276" s="177"/>
      <c r="AW276" s="177"/>
      <c r="AX276" s="177"/>
      <c r="AY276" s="177"/>
      <c r="AZ276" s="177"/>
      <c r="BA276" s="177"/>
      <c r="BB276" s="177"/>
      <c r="BC276" s="177"/>
      <c r="BD276" s="177"/>
    </row>
    <row r="277" spans="1:56" ht="15" customHeight="1" thickTop="1" x14ac:dyDescent="0.2">
      <c r="A277" s="246">
        <v>12</v>
      </c>
      <c r="B277" s="247" t="s">
        <v>2409</v>
      </c>
      <c r="C277" s="248"/>
      <c r="D277" s="248"/>
      <c r="E277" s="249"/>
      <c r="F277" s="249"/>
      <c r="G277" s="39" t="s">
        <v>2567</v>
      </c>
      <c r="H277" s="251" t="s">
        <v>2570</v>
      </c>
      <c r="I277" s="76" t="s">
        <v>2409</v>
      </c>
      <c r="J277" s="76"/>
      <c r="K277" s="79"/>
      <c r="L277" s="273" t="s">
        <v>2410</v>
      </c>
      <c r="M277" s="17"/>
      <c r="N277" s="177"/>
      <c r="O277" s="177"/>
      <c r="P277" s="177"/>
      <c r="Q277" s="177"/>
      <c r="R277" s="177"/>
      <c r="S277" s="177"/>
      <c r="T277" s="177"/>
      <c r="U277" s="177"/>
      <c r="V277" s="177"/>
      <c r="W277" s="177"/>
      <c r="X277" s="177"/>
      <c r="Y277" s="177"/>
      <c r="Z277" s="177"/>
      <c r="AA277" s="177"/>
      <c r="AB277" s="177"/>
      <c r="AC277" s="177"/>
      <c r="AD277" s="177"/>
      <c r="AE277" s="177"/>
      <c r="AF277" s="177"/>
      <c r="AG277" s="177"/>
      <c r="AH277" s="177"/>
      <c r="AI277" s="177"/>
      <c r="AJ277" s="177"/>
      <c r="AK277" s="177"/>
      <c r="AL277" s="177"/>
      <c r="AM277" s="177"/>
      <c r="AN277" s="177"/>
      <c r="AO277" s="177"/>
      <c r="AP277" s="177"/>
      <c r="AQ277" s="177"/>
      <c r="AR277" s="177"/>
      <c r="AS277" s="177"/>
      <c r="AT277" s="177"/>
      <c r="AU277" s="177"/>
      <c r="AV277" s="177"/>
      <c r="AW277" s="177"/>
      <c r="AX277" s="177"/>
      <c r="AY277" s="177"/>
      <c r="AZ277" s="177"/>
      <c r="BA277" s="177"/>
      <c r="BB277" s="177"/>
      <c r="BC277" s="177"/>
      <c r="BD277" s="177"/>
    </row>
    <row r="278" spans="1:56" ht="15" customHeight="1" x14ac:dyDescent="0.2">
      <c r="A278" s="246">
        <v>12</v>
      </c>
      <c r="B278" s="247" t="s">
        <v>2409</v>
      </c>
      <c r="C278" s="248" t="s">
        <v>2259</v>
      </c>
      <c r="D278" s="248"/>
      <c r="E278" s="249"/>
      <c r="F278" s="249"/>
      <c r="G278" s="39" t="s">
        <v>2567</v>
      </c>
      <c r="H278" s="251" t="s">
        <v>2570</v>
      </c>
      <c r="I278" s="76"/>
      <c r="J278" s="85" t="s">
        <v>2259</v>
      </c>
      <c r="K278" s="87"/>
      <c r="L278" s="274" t="s">
        <v>2411</v>
      </c>
      <c r="M278" s="17"/>
      <c r="N278" s="177"/>
      <c r="O278" s="177"/>
      <c r="P278" s="177" t="b">
        <v>0</v>
      </c>
      <c r="Q278" s="177" t="b">
        <v>1</v>
      </c>
      <c r="R278" s="177" t="b">
        <v>1</v>
      </c>
      <c r="S278" s="177" t="b">
        <v>1</v>
      </c>
      <c r="T278" s="177" t="b">
        <v>0</v>
      </c>
      <c r="U278" s="177"/>
      <c r="V278" s="177"/>
      <c r="W278" s="10"/>
      <c r="X278" s="258"/>
      <c r="Y278" s="177"/>
      <c r="Z278" s="177"/>
      <c r="AA278" s="177"/>
      <c r="AB278" s="177"/>
      <c r="AC278" s="177" t="b">
        <f>OR(AD278:AE278)</f>
        <v>1</v>
      </c>
      <c r="AD278" s="177" t="b">
        <f>T278</f>
        <v>0</v>
      </c>
      <c r="AE278" s="177" t="b">
        <f>AND(R278,NOT(W278))</f>
        <v>1</v>
      </c>
      <c r="AF278" s="177" t="b">
        <f>AND(AE278,NOT(Q278))</f>
        <v>0</v>
      </c>
      <c r="AG278" s="177"/>
      <c r="AH278" s="177"/>
      <c r="AI278" s="177"/>
      <c r="AJ278" s="177"/>
      <c r="AK278" s="177"/>
      <c r="AL278" s="177"/>
      <c r="AM278" s="177"/>
      <c r="AN278" s="177"/>
      <c r="AO278" s="177"/>
      <c r="AP278" s="19" t="str">
        <f>SUBSTITUTE(SUBSTITUTE(SUBSTITUTE("vch"&amp;$B278&amp;$C278&amp;$D278&amp;$E278&amp;$F278,".","_"),"(","_"),")","")</f>
        <v>vch1205_4_a</v>
      </c>
      <c r="AQ278" s="19" t="str">
        <f>IF(ISBLANK(W278),"",W278)</f>
        <v/>
      </c>
      <c r="AR278" s="177" t="str">
        <f>SUBSTITUTE(SUBSTITUTE(SUBSTITUTE("vnt"&amp;$B278&amp;$C278&amp;$D278&amp;$E278&amp;$F278,".","_"),"(","_"),")","")</f>
        <v>vnt1205_4_a</v>
      </c>
      <c r="AS278" s="19" t="str">
        <f>IF(ISBLANK(X278),"",X278)</f>
        <v/>
      </c>
      <c r="AT278" s="177"/>
      <c r="AU278" s="177"/>
      <c r="AV278" s="177"/>
      <c r="AW278" s="177"/>
      <c r="AX278" s="177"/>
      <c r="AY278" s="177"/>
      <c r="AZ278" s="177"/>
      <c r="BA278" s="177"/>
      <c r="BB278" s="177"/>
      <c r="BC278" s="177"/>
      <c r="BD278" s="177"/>
    </row>
    <row r="279" spans="1:56" ht="15" customHeight="1" thickBot="1" x14ac:dyDescent="0.25">
      <c r="A279" s="246">
        <v>12</v>
      </c>
      <c r="B279" s="247" t="s">
        <v>2409</v>
      </c>
      <c r="C279" s="248" t="s">
        <v>2261</v>
      </c>
      <c r="D279" s="248"/>
      <c r="E279" s="249"/>
      <c r="F279" s="249"/>
      <c r="G279" s="39" t="s">
        <v>2567</v>
      </c>
      <c r="H279" s="246" t="s">
        <v>2570</v>
      </c>
      <c r="I279" s="78"/>
      <c r="J279" s="78" t="s">
        <v>2261</v>
      </c>
      <c r="K279" s="81"/>
      <c r="L279" s="277" t="s">
        <v>2412</v>
      </c>
      <c r="M279" s="205"/>
      <c r="N279" s="205"/>
      <c r="O279" s="205"/>
      <c r="P279" s="205" t="b">
        <v>0</v>
      </c>
      <c r="Q279" s="205" t="b">
        <v>1</v>
      </c>
      <c r="R279" s="205" t="b">
        <v>1</v>
      </c>
      <c r="S279" s="205" t="b">
        <v>1</v>
      </c>
      <c r="T279" s="205" t="b">
        <v>0</v>
      </c>
      <c r="U279" s="205"/>
      <c r="V279" s="205"/>
      <c r="W279" s="230"/>
      <c r="X279" s="219"/>
      <c r="Y279" s="177"/>
      <c r="Z279" s="177"/>
      <c r="AA279" s="177"/>
      <c r="AB279" s="177"/>
      <c r="AC279" s="177" t="b">
        <f>OR(AD279:AE279)</f>
        <v>1</v>
      </c>
      <c r="AD279" s="177" t="b">
        <f>T279</f>
        <v>0</v>
      </c>
      <c r="AE279" s="177" t="b">
        <f>AND(R279,NOT(W279))</f>
        <v>1</v>
      </c>
      <c r="AF279" s="177" t="b">
        <f>AND(AE279,NOT(Q279))</f>
        <v>0</v>
      </c>
      <c r="AG279" s="177"/>
      <c r="AH279" s="177"/>
      <c r="AI279" s="177"/>
      <c r="AJ279" s="177"/>
      <c r="AK279" s="177"/>
      <c r="AL279" s="177"/>
      <c r="AM279" s="177"/>
      <c r="AN279" s="177"/>
      <c r="AO279" s="177"/>
      <c r="AP279" s="19" t="str">
        <f>SUBSTITUTE(SUBSTITUTE(SUBSTITUTE("vch"&amp;$B279&amp;$C279&amp;$D279&amp;$E279&amp;$F279,".","_"),"(","_"),")","")</f>
        <v>vch1205_4_b</v>
      </c>
      <c r="AQ279" s="19" t="str">
        <f>IF(ISBLANK(W279),"",W279)</f>
        <v/>
      </c>
      <c r="AR279" s="177" t="str">
        <f>SUBSTITUTE(SUBSTITUTE(SUBSTITUTE("vnt"&amp;$B279&amp;$C279&amp;$D279&amp;$E279&amp;$F279,".","_"),"(","_"),")","")</f>
        <v>vnt1205_4_b</v>
      </c>
      <c r="AS279" s="19" t="str">
        <f>IF(ISBLANK(X279),"",X279)</f>
        <v/>
      </c>
      <c r="AT279" s="177"/>
      <c r="AU279" s="177"/>
      <c r="AV279" s="177"/>
      <c r="AW279" s="177"/>
      <c r="AX279" s="177"/>
      <c r="AY279" s="177"/>
      <c r="AZ279" s="177"/>
      <c r="BA279" s="177"/>
      <c r="BB279" s="177"/>
      <c r="BC279" s="177"/>
      <c r="BD279" s="177"/>
    </row>
    <row r="280" spans="1:56" ht="15" customHeight="1" thickTop="1" x14ac:dyDescent="0.2">
      <c r="A280" s="246">
        <v>12</v>
      </c>
      <c r="B280" s="247" t="s">
        <v>2413</v>
      </c>
      <c r="C280" s="248"/>
      <c r="D280" s="248"/>
      <c r="E280" s="246"/>
      <c r="F280" s="246"/>
      <c r="G280" s="39" t="s">
        <v>2567</v>
      </c>
      <c r="H280" s="251" t="s">
        <v>2570</v>
      </c>
      <c r="I280" s="82" t="s">
        <v>2413</v>
      </c>
      <c r="J280" s="82"/>
      <c r="K280" s="88"/>
      <c r="L280" s="328" t="s">
        <v>2414</v>
      </c>
      <c r="M280" s="207"/>
      <c r="N280" s="207"/>
      <c r="O280" s="207"/>
      <c r="P280" s="207" t="b">
        <v>0</v>
      </c>
      <c r="Q280" s="207" t="b">
        <v>1</v>
      </c>
      <c r="R280" s="207" t="b">
        <v>1</v>
      </c>
      <c r="S280" s="207" t="b">
        <v>1</v>
      </c>
      <c r="T280" s="207" t="b">
        <v>0</v>
      </c>
      <c r="U280" s="207" t="str">
        <f>SUBSTITUTE(SUBSTITUTE(SUBSTITUTE("dd"&amp;$B280&amp;$C280&amp;$D280&amp;$E280&amp;$F280,".","_"),"(","_"),")","")</f>
        <v>dd1205_5</v>
      </c>
      <c r="V280" s="207"/>
      <c r="W280" s="210"/>
      <c r="X280" s="346"/>
      <c r="Y280" s="177"/>
      <c r="Z280" s="177"/>
      <c r="AA280" s="177"/>
      <c r="AB280" s="177"/>
      <c r="AC280" s="177" t="b">
        <f>OR(AD280:AE280)</f>
        <v>1</v>
      </c>
      <c r="AD280" s="177" t="b">
        <f>T280</f>
        <v>0</v>
      </c>
      <c r="AE280" s="177" t="b">
        <f>AND(R280,NOT(W280="Met"),NOT(W280="N/A"))</f>
        <v>1</v>
      </c>
      <c r="AF280" s="177" t="b">
        <f>AND(AE280,NOT(Q280))</f>
        <v>0</v>
      </c>
      <c r="AG280" s="177"/>
      <c r="AH280" s="177"/>
      <c r="AI280" s="177"/>
      <c r="AJ280" s="177"/>
      <c r="AK280" s="177"/>
      <c r="AL280" s="177"/>
      <c r="AM280" s="177"/>
      <c r="AN280" s="177"/>
      <c r="AO280" s="177"/>
      <c r="AP280" s="19" t="str">
        <f>SUBSTITUTE(SUBSTITUTE(SUBSTITUTE("vch"&amp;$B280&amp;$C280&amp;$D280&amp;$E280&amp;$F280,".","_"),"(","_"),")","")</f>
        <v>vch1205_5</v>
      </c>
      <c r="AQ280" s="19" t="str">
        <f>IF(ISBLANK(W280),"",W280)</f>
        <v/>
      </c>
      <c r="AR280" s="177" t="str">
        <f>SUBSTITUTE(SUBSTITUTE(SUBSTITUTE("vnt"&amp;$B280&amp;$C280&amp;$D280&amp;$E280&amp;$F280,".","_"),"(","_"),")","")</f>
        <v>vnt1205_5</v>
      </c>
      <c r="AS280" s="19" t="str">
        <f>IF(ISBLANK(X280),"",X280)</f>
        <v/>
      </c>
      <c r="AT280" s="177"/>
      <c r="AU280" s="177"/>
      <c r="AV280" s="177"/>
      <c r="AW280" s="177"/>
      <c r="AX280" s="177"/>
      <c r="AY280" s="177"/>
      <c r="AZ280" s="177"/>
      <c r="BA280" s="177"/>
      <c r="BB280" s="177"/>
      <c r="BC280" s="177"/>
      <c r="BD280" s="177"/>
    </row>
    <row r="281" spans="1:56" ht="15" customHeight="1" x14ac:dyDescent="0.2">
      <c r="A281" s="246">
        <v>12</v>
      </c>
      <c r="B281" s="247" t="s">
        <v>2413</v>
      </c>
      <c r="C281" s="248"/>
      <c r="D281" s="248"/>
      <c r="E281" s="249"/>
      <c r="F281" s="249"/>
      <c r="G281" s="39" t="s">
        <v>2567</v>
      </c>
      <c r="H281" s="246" t="s">
        <v>2570</v>
      </c>
      <c r="I281" s="77"/>
      <c r="J281" s="77"/>
      <c r="K281" s="80"/>
      <c r="L281" s="327"/>
      <c r="M281" s="17"/>
      <c r="N281" s="17"/>
      <c r="O281" s="17"/>
      <c r="P281" s="17"/>
      <c r="Q281" s="17"/>
      <c r="R281" s="17"/>
      <c r="S281" s="17"/>
      <c r="T281" s="17"/>
      <c r="U281" s="17"/>
      <c r="V281" s="17"/>
      <c r="W281" s="17"/>
      <c r="X281" s="344"/>
      <c r="Y281" s="177"/>
      <c r="Z281" s="177"/>
      <c r="AA281" s="177"/>
      <c r="AB281" s="177"/>
      <c r="AC281" s="177"/>
      <c r="AD281" s="177"/>
      <c r="AE281" s="177"/>
      <c r="AF281" s="177"/>
      <c r="AG281" s="177"/>
      <c r="AH281" s="177"/>
      <c r="AI281" s="177"/>
      <c r="AJ281" s="177"/>
      <c r="AK281" s="177"/>
      <c r="AL281" s="177"/>
      <c r="AM281" s="177"/>
      <c r="AN281" s="177"/>
      <c r="AO281" s="177"/>
      <c r="AP281" s="177"/>
      <c r="AQ281" s="177"/>
      <c r="AR281" s="177"/>
      <c r="AS281" s="177"/>
      <c r="AT281" s="177"/>
      <c r="AU281" s="177"/>
      <c r="AV281" s="177"/>
      <c r="AW281" s="177"/>
      <c r="AX281" s="177"/>
      <c r="AY281" s="177"/>
      <c r="AZ281" s="177"/>
      <c r="BA281" s="177"/>
      <c r="BB281" s="177"/>
      <c r="BC281" s="177"/>
      <c r="BD281" s="177"/>
    </row>
    <row r="282" spans="1:56" ht="15" customHeight="1" x14ac:dyDescent="0.2">
      <c r="A282" s="246">
        <v>12</v>
      </c>
      <c r="B282" s="247" t="s">
        <v>2413</v>
      </c>
      <c r="C282" s="248"/>
      <c r="D282" s="248"/>
      <c r="E282" s="249"/>
      <c r="F282" s="249"/>
      <c r="G282" s="39" t="s">
        <v>2567</v>
      </c>
      <c r="H282" s="246" t="s">
        <v>2570</v>
      </c>
      <c r="I282" s="77"/>
      <c r="J282" s="77"/>
      <c r="K282" s="80"/>
      <c r="L282" s="327"/>
      <c r="M282" s="17"/>
      <c r="N282" s="17"/>
      <c r="O282" s="17"/>
      <c r="P282" s="17"/>
      <c r="Q282" s="17"/>
      <c r="R282" s="17"/>
      <c r="S282" s="17"/>
      <c r="T282" s="17"/>
      <c r="U282" s="17"/>
      <c r="V282" s="17"/>
      <c r="W282" s="17"/>
      <c r="X282" s="344"/>
      <c r="Y282" s="177"/>
      <c r="Z282" s="177"/>
      <c r="AA282" s="177"/>
      <c r="AB282" s="177"/>
      <c r="AC282" s="177"/>
      <c r="AD282" s="177"/>
      <c r="AE282" s="177"/>
      <c r="AF282" s="177"/>
      <c r="AG282" s="177"/>
      <c r="AH282" s="177"/>
      <c r="AI282" s="177"/>
      <c r="AJ282" s="177"/>
      <c r="AK282" s="177"/>
      <c r="AL282" s="177"/>
      <c r="AM282" s="177"/>
      <c r="AN282" s="177"/>
      <c r="AO282" s="177"/>
      <c r="AP282" s="177"/>
      <c r="AQ282" s="177"/>
      <c r="AR282" s="177"/>
      <c r="AS282" s="177"/>
      <c r="AT282" s="177"/>
      <c r="AU282" s="177"/>
      <c r="AV282" s="177"/>
      <c r="AW282" s="177"/>
      <c r="AX282" s="177"/>
      <c r="AY282" s="177"/>
      <c r="AZ282" s="177"/>
      <c r="BA282" s="177"/>
      <c r="BB282" s="177"/>
      <c r="BC282" s="177"/>
      <c r="BD282" s="177"/>
    </row>
    <row r="283" spans="1:56" ht="15" customHeight="1" thickBot="1" x14ac:dyDescent="0.25">
      <c r="A283" s="246">
        <v>12</v>
      </c>
      <c r="B283" s="247" t="s">
        <v>2413</v>
      </c>
      <c r="C283" s="248"/>
      <c r="D283" s="248"/>
      <c r="E283" s="249"/>
      <c r="F283" s="249"/>
      <c r="G283" s="39" t="s">
        <v>2567</v>
      </c>
      <c r="H283" s="246" t="s">
        <v>2570</v>
      </c>
      <c r="I283" s="78"/>
      <c r="J283" s="78"/>
      <c r="K283" s="81"/>
      <c r="L283" s="329"/>
      <c r="M283" s="205"/>
      <c r="N283" s="205"/>
      <c r="O283" s="205"/>
      <c r="P283" s="205"/>
      <c r="Q283" s="205"/>
      <c r="R283" s="205"/>
      <c r="S283" s="205"/>
      <c r="T283" s="205"/>
      <c r="U283" s="205"/>
      <c r="V283" s="205"/>
      <c r="W283" s="205"/>
      <c r="X283" s="345"/>
      <c r="Y283" s="177"/>
      <c r="Z283" s="177"/>
      <c r="AA283" s="177"/>
      <c r="AB283" s="177"/>
      <c r="AC283" s="177"/>
      <c r="AD283" s="177"/>
      <c r="AE283" s="177"/>
      <c r="AF283" s="177"/>
      <c r="AG283" s="177"/>
      <c r="AH283" s="177"/>
      <c r="AI283" s="177"/>
      <c r="AJ283" s="177"/>
      <c r="AK283" s="177"/>
      <c r="AL283" s="177"/>
      <c r="AM283" s="177"/>
      <c r="AN283" s="177"/>
      <c r="AO283" s="177"/>
      <c r="AP283" s="177"/>
      <c r="AQ283" s="177"/>
      <c r="AR283" s="177"/>
      <c r="AS283" s="177"/>
      <c r="AT283" s="177"/>
      <c r="AU283" s="177"/>
      <c r="AV283" s="177"/>
      <c r="AW283" s="177"/>
      <c r="AX283" s="177"/>
      <c r="AY283" s="177"/>
      <c r="AZ283" s="177"/>
      <c r="BA283" s="177"/>
      <c r="BB283" s="177"/>
      <c r="BC283" s="177"/>
      <c r="BD283" s="177"/>
    </row>
    <row r="284" spans="1:56" ht="15" customHeight="1" thickTop="1" x14ac:dyDescent="0.2">
      <c r="A284" s="246">
        <v>12</v>
      </c>
      <c r="B284" s="247" t="s">
        <v>2416</v>
      </c>
      <c r="C284" s="248"/>
      <c r="D284" s="248"/>
      <c r="E284" s="249"/>
      <c r="F284" s="249"/>
      <c r="G284" s="39" t="s">
        <v>2567</v>
      </c>
      <c r="H284" s="246" t="s">
        <v>2570</v>
      </c>
      <c r="I284" s="76" t="s">
        <v>2416</v>
      </c>
      <c r="J284" s="76"/>
      <c r="K284" s="79"/>
      <c r="L284" s="327" t="s">
        <v>2417</v>
      </c>
      <c r="M284" s="17"/>
      <c r="N284" s="177"/>
      <c r="O284" s="177"/>
      <c r="P284" s="177"/>
      <c r="Q284" s="177"/>
      <c r="R284" s="177"/>
      <c r="S284" s="177"/>
      <c r="T284" s="177"/>
      <c r="U284" s="177"/>
      <c r="V284" s="177"/>
      <c r="W284" s="177"/>
      <c r="X284" s="344"/>
      <c r="Y284" s="177"/>
      <c r="Z284" s="177"/>
      <c r="AA284" s="177"/>
      <c r="AB284" s="177"/>
      <c r="AC284" s="177"/>
      <c r="AD284" s="177"/>
      <c r="AE284" s="177"/>
      <c r="AF284" s="177"/>
      <c r="AG284" s="177"/>
      <c r="AH284" s="177"/>
      <c r="AI284" s="177"/>
      <c r="AJ284" s="177"/>
      <c r="AK284" s="177"/>
      <c r="AL284" s="177"/>
      <c r="AM284" s="177"/>
      <c r="AN284" s="177"/>
      <c r="AO284" s="177"/>
      <c r="AP284" s="177"/>
      <c r="AQ284" s="177"/>
      <c r="AR284" s="177" t="str">
        <f>SUBSTITUTE(SUBSTITUTE(SUBSTITUTE("vnt"&amp;$B284&amp;$C284&amp;$D284&amp;$E284&amp;$F284,".","_"),"(","_"),")","")</f>
        <v>vnt1205_6</v>
      </c>
      <c r="AS284" s="19" t="str">
        <f>IF(ISBLANK(X284),"",X284)</f>
        <v/>
      </c>
      <c r="AT284" s="177"/>
      <c r="AU284" s="177"/>
      <c r="AV284" s="177"/>
      <c r="AW284" s="177"/>
      <c r="AX284" s="177"/>
      <c r="AY284" s="177"/>
      <c r="AZ284" s="177"/>
      <c r="BA284" s="177"/>
      <c r="BB284" s="177"/>
      <c r="BC284" s="177"/>
      <c r="BD284" s="177"/>
    </row>
    <row r="285" spans="1:56" ht="15" customHeight="1" x14ac:dyDescent="0.2">
      <c r="A285" s="246">
        <v>12</v>
      </c>
      <c r="B285" s="247" t="s">
        <v>2416</v>
      </c>
      <c r="C285" s="248"/>
      <c r="D285" s="248"/>
      <c r="E285" s="249"/>
      <c r="F285" s="249"/>
      <c r="G285" s="39" t="s">
        <v>2567</v>
      </c>
      <c r="H285" s="246" t="s">
        <v>2570</v>
      </c>
      <c r="I285" s="76"/>
      <c r="J285" s="76"/>
      <c r="K285" s="79"/>
      <c r="L285" s="327"/>
      <c r="M285" s="17"/>
      <c r="N285" s="177"/>
      <c r="O285" s="177"/>
      <c r="P285" s="177"/>
      <c r="Q285" s="177"/>
      <c r="R285" s="177"/>
      <c r="S285" s="177"/>
      <c r="T285" s="177"/>
      <c r="U285" s="177"/>
      <c r="V285" s="177"/>
      <c r="W285" s="177"/>
      <c r="X285" s="344"/>
      <c r="Y285" s="177"/>
      <c r="Z285" s="177"/>
      <c r="AA285" s="177"/>
      <c r="AB285" s="177"/>
      <c r="AC285" s="177"/>
      <c r="AD285" s="177"/>
      <c r="AE285" s="177"/>
      <c r="AF285" s="177"/>
      <c r="AG285" s="177"/>
      <c r="AH285" s="177"/>
      <c r="AI285" s="177"/>
      <c r="AJ285" s="177"/>
      <c r="AK285" s="177"/>
      <c r="AL285" s="177"/>
      <c r="AM285" s="177"/>
      <c r="AN285" s="177"/>
      <c r="AO285" s="177"/>
      <c r="AP285" s="177"/>
      <c r="AQ285" s="177"/>
      <c r="AR285" s="177"/>
      <c r="AS285" s="177"/>
      <c r="AT285" s="177"/>
      <c r="AU285" s="177"/>
      <c r="AV285" s="177"/>
      <c r="AW285" s="177"/>
      <c r="AX285" s="177"/>
      <c r="AY285" s="177"/>
      <c r="AZ285" s="177"/>
      <c r="BA285" s="177"/>
      <c r="BB285" s="177"/>
      <c r="BC285" s="177"/>
      <c r="BD285" s="177"/>
    </row>
    <row r="286" spans="1:56" ht="15" customHeight="1" x14ac:dyDescent="0.2">
      <c r="A286" s="246">
        <v>12</v>
      </c>
      <c r="B286" s="247" t="s">
        <v>2416</v>
      </c>
      <c r="C286" s="248" t="s">
        <v>2221</v>
      </c>
      <c r="D286" s="248"/>
      <c r="E286" s="249"/>
      <c r="F286" s="249"/>
      <c r="G286" s="39" t="s">
        <v>2567</v>
      </c>
      <c r="H286" s="246" t="s">
        <v>2570</v>
      </c>
      <c r="I286" s="76"/>
      <c r="J286" s="77" t="s">
        <v>2221</v>
      </c>
      <c r="K286" s="80"/>
      <c r="L286" s="324" t="s">
        <v>2419</v>
      </c>
      <c r="M286" s="17"/>
      <c r="N286" s="177"/>
      <c r="O286" s="177"/>
      <c r="P286" s="177" t="b">
        <v>0</v>
      </c>
      <c r="Q286" s="177" t="b">
        <v>1</v>
      </c>
      <c r="R286" s="177" t="b">
        <f>NOT(OR(W288="Met",W289="Met"))</f>
        <v>1</v>
      </c>
      <c r="S286" s="177" t="b">
        <v>1</v>
      </c>
      <c r="T286" s="177" t="b">
        <v>0</v>
      </c>
      <c r="U286" s="177" t="str">
        <f>SUBSTITUTE(SUBSTITUTE(SUBSTITUTE("dd"&amp;$B286&amp;$C286&amp;$D286&amp;$E286&amp;$F286,".","_"),"(","_"),")","")</f>
        <v>dd1205_6_1</v>
      </c>
      <c r="V286" s="177"/>
      <c r="W286" s="237"/>
      <c r="X286" s="344"/>
      <c r="Y286" s="177"/>
      <c r="Z286" s="177"/>
      <c r="AA286" s="177"/>
      <c r="AB286" s="177"/>
      <c r="AC286" s="177" t="b">
        <f>OR(AD286:AE286)</f>
        <v>1</v>
      </c>
      <c r="AD286" s="177" t="b">
        <f>T286</f>
        <v>0</v>
      </c>
      <c r="AE286" s="177" t="b">
        <f>AND(R286,NOT(W286="Met"),NOT(W286="N/A"))</f>
        <v>1</v>
      </c>
      <c r="AF286" s="177" t="b">
        <f>AND(AE286,NOT(Q286))</f>
        <v>0</v>
      </c>
      <c r="AG286" s="177"/>
      <c r="AH286" s="177"/>
      <c r="AI286" s="177"/>
      <c r="AJ286" s="177"/>
      <c r="AK286" s="177"/>
      <c r="AL286" s="177"/>
      <c r="AM286" s="177"/>
      <c r="AN286" s="177"/>
      <c r="AO286" s="177"/>
      <c r="AP286" s="19" t="str">
        <f>SUBSTITUTE(SUBSTITUTE(SUBSTITUTE("vch"&amp;$B286&amp;$C286&amp;$D286&amp;$E286&amp;$F286,".","_"),"(","_"),")","")</f>
        <v>vch1205_6_1</v>
      </c>
      <c r="AQ286" s="19" t="str">
        <f>IF(ISBLANK(W286),"",W286)</f>
        <v/>
      </c>
      <c r="AR286" s="177"/>
      <c r="AS286" s="177"/>
      <c r="AT286" s="177"/>
      <c r="AU286" s="177"/>
      <c r="AV286" s="177"/>
      <c r="AW286" s="177"/>
      <c r="AX286" s="177"/>
      <c r="AY286" s="177"/>
      <c r="AZ286" s="177"/>
      <c r="BA286" s="177"/>
      <c r="BB286" s="177"/>
      <c r="BC286" s="177"/>
      <c r="BD286" s="177"/>
    </row>
    <row r="287" spans="1:56" ht="15" customHeight="1" x14ac:dyDescent="0.2">
      <c r="A287" s="246">
        <v>12</v>
      </c>
      <c r="B287" s="247" t="s">
        <v>2416</v>
      </c>
      <c r="C287" s="248" t="s">
        <v>2221</v>
      </c>
      <c r="D287" s="248"/>
      <c r="E287" s="249"/>
      <c r="F287" s="249"/>
      <c r="G287" s="39" t="s">
        <v>2567</v>
      </c>
      <c r="H287" s="246" t="s">
        <v>2570</v>
      </c>
      <c r="I287" s="76"/>
      <c r="J287" s="85"/>
      <c r="K287" s="87"/>
      <c r="L287" s="325"/>
      <c r="M287" s="17"/>
      <c r="N287" s="177"/>
      <c r="O287" s="177"/>
      <c r="P287" s="177"/>
      <c r="Q287" s="177"/>
      <c r="R287" s="177"/>
      <c r="S287" s="177"/>
      <c r="T287" s="177"/>
      <c r="U287" s="177"/>
      <c r="V287" s="177"/>
      <c r="W287" s="177"/>
      <c r="X287" s="344"/>
      <c r="Y287" s="177"/>
      <c r="Z287" s="177"/>
      <c r="AA287" s="177"/>
      <c r="AB287" s="177"/>
      <c r="AC287" s="177"/>
      <c r="AD287" s="177"/>
      <c r="AE287" s="177"/>
      <c r="AF287" s="177"/>
      <c r="AG287" s="177"/>
      <c r="AH287" s="177"/>
      <c r="AI287" s="177"/>
      <c r="AJ287" s="177"/>
      <c r="AK287" s="177"/>
      <c r="AL287" s="177"/>
      <c r="AM287" s="177"/>
      <c r="AN287" s="177"/>
      <c r="AO287" s="177"/>
      <c r="AP287" s="177"/>
      <c r="AQ287" s="177"/>
      <c r="AR287" s="177"/>
      <c r="AS287" s="177"/>
      <c r="AT287" s="177"/>
      <c r="AU287" s="177"/>
      <c r="AV287" s="177"/>
      <c r="AW287" s="177"/>
      <c r="AX287" s="177"/>
      <c r="AY287" s="177"/>
      <c r="AZ287" s="177"/>
      <c r="BA287" s="177"/>
      <c r="BB287" s="177"/>
      <c r="BC287" s="177"/>
      <c r="BD287" s="177"/>
    </row>
    <row r="288" spans="1:56" ht="15" customHeight="1" x14ac:dyDescent="0.2">
      <c r="A288" s="246">
        <v>12</v>
      </c>
      <c r="B288" s="247" t="s">
        <v>2416</v>
      </c>
      <c r="C288" s="248" t="s">
        <v>2223</v>
      </c>
      <c r="D288" s="248"/>
      <c r="E288" s="249"/>
      <c r="F288" s="249"/>
      <c r="G288" s="39" t="s">
        <v>2567</v>
      </c>
      <c r="H288" s="246" t="s">
        <v>2570</v>
      </c>
      <c r="I288" s="76"/>
      <c r="J288" s="221" t="s">
        <v>2223</v>
      </c>
      <c r="K288" s="228"/>
      <c r="L288" s="200" t="s">
        <v>2420</v>
      </c>
      <c r="M288" s="17"/>
      <c r="N288" s="177"/>
      <c r="O288" s="177"/>
      <c r="P288" s="177" t="b">
        <v>0</v>
      </c>
      <c r="Q288" s="177" t="b">
        <v>1</v>
      </c>
      <c r="R288" s="177" t="b">
        <f>NOT(OR(W286="Met",W289="Met"))</f>
        <v>1</v>
      </c>
      <c r="S288" s="177" t="b">
        <v>1</v>
      </c>
      <c r="T288" s="177" t="b">
        <v>0</v>
      </c>
      <c r="U288" s="177" t="str">
        <f>SUBSTITUTE(SUBSTITUTE(SUBSTITUTE("dd"&amp;$B288&amp;$C288&amp;$D288&amp;$E288&amp;$F288,".","_"),"(","_"),")","")</f>
        <v>dd1205_6_2</v>
      </c>
      <c r="V288" s="177"/>
      <c r="W288" s="237"/>
      <c r="X288" s="344"/>
      <c r="Y288" s="177"/>
      <c r="Z288" s="177"/>
      <c r="AA288" s="177"/>
      <c r="AB288" s="177"/>
      <c r="AC288" s="177" t="b">
        <f>OR(AD288:AE288)</f>
        <v>1</v>
      </c>
      <c r="AD288" s="177" t="b">
        <f>T288</f>
        <v>0</v>
      </c>
      <c r="AE288" s="177" t="b">
        <f>AND(R288,NOT(W288="Met"),NOT(W288="N/A"))</f>
        <v>1</v>
      </c>
      <c r="AF288" s="177" t="b">
        <f>AND(AE288,NOT(Q288))</f>
        <v>0</v>
      </c>
      <c r="AG288" s="177"/>
      <c r="AH288" s="177"/>
      <c r="AI288" s="177"/>
      <c r="AJ288" s="177"/>
      <c r="AK288" s="177"/>
      <c r="AL288" s="177"/>
      <c r="AM288" s="177"/>
      <c r="AN288" s="177"/>
      <c r="AO288" s="177"/>
      <c r="AP288" s="19" t="str">
        <f>SUBSTITUTE(SUBSTITUTE(SUBSTITUTE("vch"&amp;$B288&amp;$C288&amp;$D288&amp;$E288&amp;$F288,".","_"),"(","_"),")","")</f>
        <v>vch1205_6_2</v>
      </c>
      <c r="AQ288" s="19" t="str">
        <f>IF(ISBLANK(W288),"",W288)</f>
        <v/>
      </c>
      <c r="AR288" s="177"/>
      <c r="AS288" s="177"/>
      <c r="AT288" s="177"/>
      <c r="AU288" s="177"/>
      <c r="AV288" s="177"/>
      <c r="AW288" s="177"/>
      <c r="AX288" s="177"/>
      <c r="AY288" s="177"/>
      <c r="AZ288" s="177"/>
      <c r="BA288" s="177"/>
      <c r="BB288" s="177"/>
      <c r="BC288" s="177"/>
      <c r="BD288" s="177"/>
    </row>
    <row r="289" spans="1:56" ht="15" customHeight="1" x14ac:dyDescent="0.2">
      <c r="A289" s="246">
        <v>12</v>
      </c>
      <c r="B289" s="247" t="s">
        <v>2416</v>
      </c>
      <c r="C289" s="248" t="s">
        <v>2225</v>
      </c>
      <c r="D289" s="248"/>
      <c r="E289" s="249"/>
      <c r="F289" s="249"/>
      <c r="G289" s="39" t="s">
        <v>2567</v>
      </c>
      <c r="H289" s="246" t="s">
        <v>2570</v>
      </c>
      <c r="I289" s="76"/>
      <c r="J289" s="76" t="s">
        <v>2225</v>
      </c>
      <c r="K289" s="79"/>
      <c r="L289" s="275" t="s">
        <v>2421</v>
      </c>
      <c r="M289" s="17"/>
      <c r="N289" s="177"/>
      <c r="O289" s="177"/>
      <c r="P289" s="177" t="b">
        <v>0</v>
      </c>
      <c r="Q289" s="177" t="b">
        <v>1</v>
      </c>
      <c r="R289" s="177" t="b">
        <f>NOT(OR(W286="Met",W288="Met"))</f>
        <v>1</v>
      </c>
      <c r="S289" s="177" t="b">
        <v>1</v>
      </c>
      <c r="T289" s="177" t="b">
        <v>0</v>
      </c>
      <c r="U289" s="177" t="str">
        <f>SUBSTITUTE(SUBSTITUTE(SUBSTITUTE("dd"&amp;$B289&amp;$C289&amp;$D289&amp;$E289&amp;$F289,".","_"),"(","_"),")","")</f>
        <v>dd1205_6_3</v>
      </c>
      <c r="V289" s="177"/>
      <c r="W289" s="237"/>
      <c r="X289" s="343"/>
      <c r="Y289" s="177"/>
      <c r="Z289" s="177"/>
      <c r="AA289" s="177"/>
      <c r="AB289" s="177"/>
      <c r="AC289" s="177" t="b">
        <f>OR(AD289:AE289)</f>
        <v>1</v>
      </c>
      <c r="AD289" s="177" t="b">
        <f>T289</f>
        <v>0</v>
      </c>
      <c r="AE289" s="177" t="b">
        <f>AND(R289,NOT(W289="Met"),NOT(W289="N/A"))</f>
        <v>1</v>
      </c>
      <c r="AF289" s="177" t="b">
        <f>AND(AE289,NOT(Q289))</f>
        <v>0</v>
      </c>
      <c r="AG289" s="177"/>
      <c r="AH289" s="177"/>
      <c r="AI289" s="177"/>
      <c r="AJ289" s="177"/>
      <c r="AK289" s="177"/>
      <c r="AL289" s="177"/>
      <c r="AM289" s="177"/>
      <c r="AN289" s="177"/>
      <c r="AO289" s="177"/>
      <c r="AP289" s="19" t="str">
        <f>SUBSTITUTE(SUBSTITUTE(SUBSTITUTE("vch"&amp;$B289&amp;$C289&amp;$D289&amp;$E289&amp;$F289,".","_"),"(","_"),")","")</f>
        <v>vch1205_6_3</v>
      </c>
      <c r="AQ289" s="19" t="str">
        <f>IF(ISBLANK(W289),"",W289)</f>
        <v/>
      </c>
      <c r="AR289" s="177"/>
      <c r="AS289" s="177"/>
      <c r="AT289" s="177"/>
      <c r="AU289" s="177"/>
      <c r="AV289" s="177"/>
      <c r="AW289" s="177"/>
      <c r="AX289" s="177"/>
      <c r="AY289" s="177"/>
      <c r="AZ289" s="177"/>
      <c r="BA289" s="177"/>
      <c r="BB289" s="177"/>
      <c r="BC289" s="177"/>
      <c r="BD289" s="177"/>
    </row>
    <row r="290" spans="1:56" s="153" customFormat="1" ht="15" customHeight="1" thickBot="1" x14ac:dyDescent="0.25">
      <c r="A290" s="246">
        <v>12</v>
      </c>
      <c r="B290" s="247" t="s">
        <v>2416</v>
      </c>
      <c r="C290" s="248" t="s">
        <v>2225</v>
      </c>
      <c r="D290" s="248"/>
      <c r="E290" s="249"/>
      <c r="F290" s="249"/>
      <c r="G290" s="39" t="s">
        <v>2567</v>
      </c>
      <c r="H290" s="246" t="s">
        <v>2570</v>
      </c>
      <c r="I290" s="78"/>
      <c r="J290" s="78"/>
      <c r="K290" s="81"/>
      <c r="L290" s="220" t="s">
        <v>2422</v>
      </c>
      <c r="M290" s="205"/>
      <c r="N290" s="205"/>
      <c r="O290" s="205"/>
      <c r="P290" s="205"/>
      <c r="Q290" s="205"/>
      <c r="R290" s="205"/>
      <c r="S290" s="205"/>
      <c r="T290" s="205"/>
      <c r="U290" s="205"/>
      <c r="V290" s="205"/>
      <c r="W290" s="205"/>
      <c r="X290" s="205"/>
      <c r="Y290" s="177"/>
      <c r="Z290" s="177"/>
      <c r="AA290" s="177"/>
      <c r="AB290" s="177"/>
      <c r="AC290" s="177"/>
      <c r="AD290" s="177"/>
      <c r="AE290" s="177"/>
      <c r="AF290" s="177"/>
      <c r="AG290" s="177"/>
      <c r="AH290" s="177"/>
      <c r="AI290" s="177"/>
      <c r="AJ290" s="177"/>
      <c r="AK290" s="177"/>
      <c r="AL290" s="177"/>
      <c r="AM290" s="177"/>
      <c r="AN290" s="177"/>
      <c r="AO290" s="177"/>
      <c r="AP290" s="19"/>
      <c r="AQ290" s="19"/>
      <c r="AR290" s="177"/>
      <c r="AS290" s="177"/>
      <c r="AT290" s="177"/>
      <c r="AU290" s="177"/>
      <c r="AV290" s="177"/>
      <c r="AW290" s="177"/>
      <c r="AX290" s="177"/>
      <c r="AY290" s="177"/>
      <c r="AZ290" s="177"/>
      <c r="BA290" s="177"/>
      <c r="BB290" s="177"/>
      <c r="BC290" s="177"/>
      <c r="BD290" s="177"/>
    </row>
    <row r="291" spans="1:56" ht="15" customHeight="1" thickTop="1" x14ac:dyDescent="0.2">
      <c r="A291" s="246">
        <v>12</v>
      </c>
      <c r="B291" s="247" t="s">
        <v>2423</v>
      </c>
      <c r="C291" s="248"/>
      <c r="D291" s="248"/>
      <c r="E291" s="249"/>
      <c r="F291" s="249"/>
      <c r="G291" s="39" t="s">
        <v>2567</v>
      </c>
      <c r="H291" s="246" t="s">
        <v>2570</v>
      </c>
      <c r="I291" s="76" t="s">
        <v>2423</v>
      </c>
      <c r="J291" s="76"/>
      <c r="K291" s="79"/>
      <c r="L291" s="273" t="s">
        <v>2424</v>
      </c>
      <c r="M291" s="17"/>
      <c r="N291" s="177"/>
      <c r="O291" s="177"/>
      <c r="P291" s="177"/>
      <c r="Q291" s="177"/>
      <c r="R291" s="177"/>
      <c r="S291" s="177"/>
      <c r="T291" s="177"/>
      <c r="U291" s="177"/>
      <c r="V291" s="177"/>
      <c r="W291" s="114" t="s">
        <v>2602</v>
      </c>
      <c r="X291" s="177"/>
      <c r="Y291" s="177"/>
      <c r="Z291" s="177"/>
      <c r="AA291" s="177"/>
      <c r="AB291" s="177"/>
      <c r="AC291" s="177"/>
      <c r="AD291" s="177"/>
      <c r="AE291" s="177"/>
      <c r="AF291" s="177"/>
      <c r="AG291" s="177"/>
      <c r="AH291" s="177"/>
      <c r="AI291" s="177"/>
      <c r="AJ291" s="177"/>
      <c r="AK291" s="177"/>
      <c r="AL291" s="177"/>
      <c r="AM291" s="177"/>
      <c r="AN291" s="177"/>
      <c r="AO291" s="177"/>
      <c r="AP291" s="177"/>
      <c r="AQ291" s="177"/>
      <c r="AR291" s="177"/>
      <c r="AS291" s="177"/>
      <c r="AT291" s="177"/>
      <c r="AU291" s="177"/>
      <c r="AV291" s="177"/>
      <c r="AW291" s="177"/>
      <c r="AX291" s="177"/>
      <c r="AY291" s="177"/>
      <c r="AZ291" s="177"/>
      <c r="BA291" s="177"/>
      <c r="BB291" s="177"/>
      <c r="BC291" s="177"/>
      <c r="BD291" s="177"/>
    </row>
    <row r="292" spans="1:56" ht="15" customHeight="1" x14ac:dyDescent="0.2">
      <c r="A292" s="246">
        <v>12</v>
      </c>
      <c r="B292" s="247" t="s">
        <v>2423</v>
      </c>
      <c r="C292" s="248" t="s">
        <v>2221</v>
      </c>
      <c r="D292" s="248"/>
      <c r="E292" s="249"/>
      <c r="F292" s="249"/>
      <c r="G292" s="39" t="s">
        <v>2567</v>
      </c>
      <c r="H292" s="246" t="s">
        <v>2570</v>
      </c>
      <c r="I292" s="76"/>
      <c r="J292" s="77" t="s">
        <v>2221</v>
      </c>
      <c r="K292" s="80"/>
      <c r="L292" s="324" t="s">
        <v>2426</v>
      </c>
      <c r="M292" s="17"/>
      <c r="N292" s="177"/>
      <c r="O292" s="177"/>
      <c r="P292" s="177" t="b">
        <v>0</v>
      </c>
      <c r="Q292" s="177" t="b">
        <v>1</v>
      </c>
      <c r="R292" s="177" t="b">
        <f>S292</f>
        <v>1</v>
      </c>
      <c r="S292" s="177" t="b">
        <f>NOT(W298)</f>
        <v>1</v>
      </c>
      <c r="T292" s="177" t="b">
        <f>AND(NOT(S292),LEN(W292)&gt;0)</f>
        <v>0</v>
      </c>
      <c r="U292" s="177"/>
      <c r="V292" s="177"/>
      <c r="W292" s="192"/>
      <c r="X292" s="342"/>
      <c r="Y292" s="177"/>
      <c r="Z292" s="177"/>
      <c r="AA292" s="177"/>
      <c r="AB292" s="177"/>
      <c r="AC292" s="177" t="b">
        <f>OR(AD292:AE292)</f>
        <v>1</v>
      </c>
      <c r="AD292" s="177" t="b">
        <f>T292</f>
        <v>0</v>
      </c>
      <c r="AE292" s="177" t="b">
        <f>AND(R292,LEN(W292)=0)</f>
        <v>1</v>
      </c>
      <c r="AF292" s="177" t="b">
        <f>AND(AE292,NOT(Q292))</f>
        <v>0</v>
      </c>
      <c r="AG292" s="177"/>
      <c r="AH292" s="177"/>
      <c r="AI292" s="177"/>
      <c r="AJ292" s="177"/>
      <c r="AK292" s="177"/>
      <c r="AL292" s="177"/>
      <c r="AM292" s="177"/>
      <c r="AN292" s="177"/>
      <c r="AO292" s="177"/>
      <c r="AP292" s="19" t="str">
        <f>SUBSTITUTE(SUBSTITUTE(SUBSTITUTE("vch"&amp;$B292&amp;$C292&amp;$D292&amp;$E292&amp;$F292,".","_"),"(","_"),")","")</f>
        <v>vch1205_7_1</v>
      </c>
      <c r="AQ292" s="19" t="str">
        <f>IF(ISBLANK(W292),"",W292)</f>
        <v/>
      </c>
      <c r="AR292" s="177" t="str">
        <f>SUBSTITUTE(SUBSTITUTE(SUBSTITUTE("vnt"&amp;$B292&amp;$C292&amp;$D292&amp;$E292&amp;$F292,".","_"),"(","_"),")","")</f>
        <v>vnt1205_7_1</v>
      </c>
      <c r="AS292" s="19" t="str">
        <f>IF(ISBLANK(X292),"",X292)</f>
        <v/>
      </c>
      <c r="AT292" s="177"/>
      <c r="AU292" s="177"/>
      <c r="AV292" s="177"/>
      <c r="AW292" s="177"/>
      <c r="AX292" s="177"/>
      <c r="AY292" s="177"/>
      <c r="AZ292" s="177"/>
      <c r="BA292" s="177"/>
      <c r="BB292" s="177"/>
      <c r="BC292" s="177"/>
      <c r="BD292" s="177"/>
    </row>
    <row r="293" spans="1:56" ht="15" customHeight="1" x14ac:dyDescent="0.2">
      <c r="A293" s="246">
        <v>12</v>
      </c>
      <c r="B293" s="247" t="s">
        <v>2423</v>
      </c>
      <c r="C293" s="248" t="s">
        <v>2221</v>
      </c>
      <c r="D293" s="248"/>
      <c r="E293" s="249"/>
      <c r="F293" s="249"/>
      <c r="G293" s="39" t="s">
        <v>2567</v>
      </c>
      <c r="H293" s="246" t="s">
        <v>2570</v>
      </c>
      <c r="I293" s="76"/>
      <c r="J293" s="77"/>
      <c r="K293" s="80"/>
      <c r="L293" s="324"/>
      <c r="M293" s="17"/>
      <c r="N293" s="177"/>
      <c r="O293" s="177"/>
      <c r="P293" s="177"/>
      <c r="Q293" s="177"/>
      <c r="R293" s="177"/>
      <c r="S293" s="177"/>
      <c r="T293" s="177"/>
      <c r="U293" s="177"/>
      <c r="V293" s="177"/>
      <c r="W293" s="270" t="s">
        <v>2579</v>
      </c>
      <c r="X293" s="344"/>
      <c r="Y293" s="177"/>
      <c r="Z293" s="177"/>
      <c r="AA293" s="177"/>
      <c r="AB293" s="177"/>
      <c r="AC293" s="177"/>
      <c r="AD293" s="177"/>
      <c r="AE293" s="177"/>
      <c r="AF293" s="177"/>
      <c r="AG293" s="177"/>
      <c r="AH293" s="177"/>
      <c r="AI293" s="177"/>
      <c r="AJ293" s="177"/>
      <c r="AK293" s="177"/>
      <c r="AL293" s="177"/>
      <c r="AM293" s="177"/>
      <c r="AN293" s="177"/>
      <c r="AO293" s="177"/>
      <c r="AP293" s="177"/>
      <c r="AQ293" s="177"/>
      <c r="AR293" s="177"/>
      <c r="AS293" s="177"/>
      <c r="AT293" s="177"/>
      <c r="AU293" s="177"/>
      <c r="AV293" s="177"/>
      <c r="AW293" s="177"/>
      <c r="AX293" s="177"/>
      <c r="AY293" s="177"/>
      <c r="AZ293" s="177"/>
      <c r="BA293" s="177"/>
      <c r="BB293" s="177"/>
      <c r="BC293" s="177"/>
      <c r="BD293" s="177"/>
    </row>
    <row r="294" spans="1:56" ht="15" customHeight="1" x14ac:dyDescent="0.2">
      <c r="A294" s="246">
        <v>12</v>
      </c>
      <c r="B294" s="247" t="s">
        <v>2423</v>
      </c>
      <c r="C294" s="248" t="s">
        <v>2221</v>
      </c>
      <c r="D294" s="248"/>
      <c r="E294" s="249"/>
      <c r="F294" s="249"/>
      <c r="G294" s="39" t="s">
        <v>2567</v>
      </c>
      <c r="H294" s="246" t="s">
        <v>2570</v>
      </c>
      <c r="I294" s="76"/>
      <c r="J294" s="85"/>
      <c r="K294" s="87"/>
      <c r="L294" s="325"/>
      <c r="M294" s="17"/>
      <c r="N294" s="177"/>
      <c r="O294" s="177"/>
      <c r="P294" s="177"/>
      <c r="Q294" s="177"/>
      <c r="R294" s="177"/>
      <c r="S294" s="177"/>
      <c r="T294" s="177"/>
      <c r="U294" s="177"/>
      <c r="V294" s="177"/>
      <c r="W294" s="114" t="s">
        <v>2602</v>
      </c>
      <c r="X294" s="343"/>
      <c r="Y294" s="177"/>
      <c r="Z294" s="177"/>
      <c r="AA294" s="177"/>
      <c r="AB294" s="177"/>
      <c r="AC294" s="177"/>
      <c r="AD294" s="177"/>
      <c r="AE294" s="177"/>
      <c r="AF294" s="177"/>
      <c r="AG294" s="177"/>
      <c r="AH294" s="177"/>
      <c r="AI294" s="177"/>
      <c r="AJ294" s="177"/>
      <c r="AK294" s="177"/>
      <c r="AL294" s="177"/>
      <c r="AM294" s="177"/>
      <c r="AN294" s="177"/>
      <c r="AO294" s="177"/>
      <c r="AP294" s="177"/>
      <c r="AQ294" s="177"/>
      <c r="AR294" s="177"/>
      <c r="AS294" s="177"/>
      <c r="AT294" s="177"/>
      <c r="AU294" s="177"/>
      <c r="AV294" s="177"/>
      <c r="AW294" s="177"/>
      <c r="AX294" s="177"/>
      <c r="AY294" s="177"/>
      <c r="AZ294" s="177"/>
      <c r="BA294" s="177"/>
      <c r="BB294" s="177"/>
      <c r="BC294" s="177"/>
      <c r="BD294" s="177"/>
    </row>
    <row r="295" spans="1:56" ht="15" customHeight="1" x14ac:dyDescent="0.2">
      <c r="A295" s="246">
        <v>12</v>
      </c>
      <c r="B295" s="247" t="s">
        <v>2423</v>
      </c>
      <c r="C295" s="248" t="s">
        <v>2223</v>
      </c>
      <c r="D295" s="248"/>
      <c r="E295" s="249"/>
      <c r="F295" s="249"/>
      <c r="G295" s="39" t="s">
        <v>2567</v>
      </c>
      <c r="H295" s="246" t="s">
        <v>2570</v>
      </c>
      <c r="I295" s="76"/>
      <c r="J295" s="77" t="s">
        <v>2223</v>
      </c>
      <c r="K295" s="80"/>
      <c r="L295" s="324" t="s">
        <v>2427</v>
      </c>
      <c r="M295" s="17"/>
      <c r="N295" s="177"/>
      <c r="O295" s="177"/>
      <c r="P295" s="177" t="b">
        <v>0</v>
      </c>
      <c r="Q295" s="177" t="b">
        <v>1</v>
      </c>
      <c r="R295" s="177" t="b">
        <f>S295</f>
        <v>1</v>
      </c>
      <c r="S295" s="177" t="b">
        <f>NOT(W298)</f>
        <v>1</v>
      </c>
      <c r="T295" s="177" t="b">
        <f>AND(NOT(S295),LEN(W295)&gt;0)</f>
        <v>0</v>
      </c>
      <c r="U295" s="177"/>
      <c r="V295" s="177"/>
      <c r="W295" s="192"/>
      <c r="X295" s="342"/>
      <c r="Y295" s="177"/>
      <c r="Z295" s="177"/>
      <c r="AA295" s="177"/>
      <c r="AB295" s="177"/>
      <c r="AC295" s="177" t="b">
        <f>OR(AD295:AE295)</f>
        <v>1</v>
      </c>
      <c r="AD295" s="177" t="b">
        <f>T295</f>
        <v>0</v>
      </c>
      <c r="AE295" s="177" t="b">
        <f>AND(R295,LEN(W295)=0)</f>
        <v>1</v>
      </c>
      <c r="AF295" s="177" t="b">
        <f>AND(AE295,NOT(Q295))</f>
        <v>0</v>
      </c>
      <c r="AG295" s="177"/>
      <c r="AH295" s="177"/>
      <c r="AI295" s="177"/>
      <c r="AJ295" s="177"/>
      <c r="AK295" s="177"/>
      <c r="AL295" s="177"/>
      <c r="AM295" s="177"/>
      <c r="AN295" s="177"/>
      <c r="AO295" s="177"/>
      <c r="AP295" s="19" t="str">
        <f>SUBSTITUTE(SUBSTITUTE(SUBSTITUTE("vch"&amp;$B295&amp;$C295&amp;$D295&amp;$E295&amp;$F295,".","_"),"(","_"),")","")</f>
        <v>vch1205_7_2</v>
      </c>
      <c r="AQ295" s="19" t="str">
        <f>IF(ISBLANK(W295),"",W295)</f>
        <v/>
      </c>
      <c r="AR295" s="177" t="str">
        <f>SUBSTITUTE(SUBSTITUTE(SUBSTITUTE("vnt"&amp;$B295&amp;$C295&amp;$D295&amp;$E295&amp;$F295,".","_"),"(","_"),")","")</f>
        <v>vnt1205_7_2</v>
      </c>
      <c r="AS295" s="19" t="str">
        <f>IF(ISBLANK(X295),"",X295)</f>
        <v/>
      </c>
      <c r="AT295" s="177"/>
      <c r="AU295" s="177"/>
      <c r="AV295" s="177"/>
      <c r="AW295" s="177"/>
      <c r="AX295" s="177"/>
      <c r="AY295" s="177"/>
      <c r="AZ295" s="177"/>
      <c r="BA295" s="177"/>
      <c r="BB295" s="177"/>
      <c r="BC295" s="177"/>
      <c r="BD295" s="177"/>
    </row>
    <row r="296" spans="1:56" ht="15" customHeight="1" x14ac:dyDescent="0.2">
      <c r="A296" s="246">
        <v>12</v>
      </c>
      <c r="B296" s="247" t="s">
        <v>2423</v>
      </c>
      <c r="C296" s="248" t="s">
        <v>2223</v>
      </c>
      <c r="D296" s="248"/>
      <c r="E296" s="249"/>
      <c r="F296" s="249"/>
      <c r="G296" s="39" t="s">
        <v>2567</v>
      </c>
      <c r="H296" s="251" t="s">
        <v>2570</v>
      </c>
      <c r="I296" s="76"/>
      <c r="J296" s="77"/>
      <c r="K296" s="80"/>
      <c r="L296" s="324"/>
      <c r="M296" s="17"/>
      <c r="N296" s="177"/>
      <c r="O296" s="177"/>
      <c r="P296" s="177"/>
      <c r="Q296" s="177"/>
      <c r="R296" s="177"/>
      <c r="S296" s="177"/>
      <c r="T296" s="177"/>
      <c r="U296" s="177"/>
      <c r="V296" s="177"/>
      <c r="W296" s="270" t="s">
        <v>2579</v>
      </c>
      <c r="X296" s="344"/>
      <c r="Y296" s="177"/>
      <c r="Z296" s="177"/>
      <c r="AA296" s="177"/>
      <c r="AB296" s="177"/>
      <c r="AC296" s="177"/>
      <c r="AD296" s="177"/>
      <c r="AE296" s="177"/>
      <c r="AF296" s="177"/>
      <c r="AG296" s="177"/>
      <c r="AH296" s="177"/>
      <c r="AI296" s="177"/>
      <c r="AJ296" s="177"/>
      <c r="AK296" s="177"/>
      <c r="AL296" s="177"/>
      <c r="AM296" s="177"/>
      <c r="AN296" s="177"/>
      <c r="AO296" s="177"/>
      <c r="AP296" s="177"/>
      <c r="AQ296" s="177"/>
      <c r="AR296" s="177"/>
      <c r="AS296" s="177"/>
      <c r="AT296" s="177"/>
      <c r="AU296" s="177"/>
      <c r="AV296" s="177"/>
      <c r="AW296" s="177"/>
      <c r="AX296" s="177"/>
      <c r="AY296" s="177"/>
      <c r="AZ296" s="177"/>
      <c r="BA296" s="177"/>
      <c r="BB296" s="177"/>
      <c r="BC296" s="177"/>
      <c r="BD296" s="177"/>
    </row>
    <row r="297" spans="1:56" ht="15" customHeight="1" x14ac:dyDescent="0.2">
      <c r="A297" s="246">
        <v>12</v>
      </c>
      <c r="B297" s="247" t="s">
        <v>2423</v>
      </c>
      <c r="C297" s="248" t="s">
        <v>2223</v>
      </c>
      <c r="D297" s="248"/>
      <c r="E297" s="249"/>
      <c r="F297" s="249"/>
      <c r="G297" s="39" t="s">
        <v>2567</v>
      </c>
      <c r="H297" s="251" t="s">
        <v>2570</v>
      </c>
      <c r="I297" s="76"/>
      <c r="J297" s="85"/>
      <c r="K297" s="87"/>
      <c r="L297" s="325"/>
      <c r="M297" s="17"/>
      <c r="N297" s="177"/>
      <c r="O297" s="177"/>
      <c r="P297" s="177"/>
      <c r="Q297" s="177"/>
      <c r="R297" s="177"/>
      <c r="S297" s="177"/>
      <c r="T297" s="17"/>
      <c r="U297" s="177"/>
      <c r="V297" s="177"/>
      <c r="W297" s="177"/>
      <c r="X297" s="343"/>
      <c r="Y297" s="177"/>
      <c r="Z297" s="177"/>
      <c r="AA297" s="177"/>
      <c r="AB297" s="177"/>
      <c r="AC297" s="177"/>
      <c r="AD297" s="177"/>
      <c r="AE297" s="177"/>
      <c r="AF297" s="177"/>
      <c r="AG297" s="177"/>
      <c r="AH297" s="177"/>
      <c r="AI297" s="177"/>
      <c r="AJ297" s="177"/>
      <c r="AK297" s="177"/>
      <c r="AL297" s="177"/>
      <c r="AM297" s="177"/>
      <c r="AN297" s="177"/>
      <c r="AO297" s="177"/>
      <c r="AP297" s="177"/>
      <c r="AQ297" s="177"/>
      <c r="AR297" s="177"/>
      <c r="AS297" s="177"/>
      <c r="AT297" s="177"/>
      <c r="AU297" s="177"/>
      <c r="AV297" s="177"/>
      <c r="AW297" s="177"/>
      <c r="AX297" s="177"/>
      <c r="AY297" s="177"/>
      <c r="AZ297" s="177"/>
      <c r="BA297" s="177"/>
      <c r="BB297" s="177"/>
      <c r="BC297" s="177"/>
      <c r="BD297" s="177"/>
    </row>
    <row r="298" spans="1:56" ht="15" customHeight="1" x14ac:dyDescent="0.2">
      <c r="A298" s="246">
        <v>12</v>
      </c>
      <c r="B298" s="247" t="s">
        <v>2423</v>
      </c>
      <c r="C298" s="248" t="s">
        <v>2225</v>
      </c>
      <c r="D298" s="248"/>
      <c r="E298" s="249"/>
      <c r="F298" s="249"/>
      <c r="G298" s="39" t="s">
        <v>2567</v>
      </c>
      <c r="H298" s="246" t="s">
        <v>2570</v>
      </c>
      <c r="I298" s="77"/>
      <c r="J298" s="77" t="s">
        <v>2225</v>
      </c>
      <c r="K298" s="80"/>
      <c r="L298" s="324" t="s">
        <v>2428</v>
      </c>
      <c r="M298" s="17"/>
      <c r="N298" s="17"/>
      <c r="O298" s="17"/>
      <c r="P298" s="17" t="b">
        <v>0</v>
      </c>
      <c r="Q298" s="17" t="b">
        <v>1</v>
      </c>
      <c r="R298" s="17" t="b">
        <f>S298</f>
        <v>1</v>
      </c>
      <c r="S298" s="17" t="b">
        <f>AND(LEN(W292)=0,LEN(W295)=0)</f>
        <v>1</v>
      </c>
      <c r="T298" s="17" t="b">
        <f>AND(NOT(S298),W298=TRUE)</f>
        <v>0</v>
      </c>
      <c r="U298" s="17"/>
      <c r="V298" s="17"/>
      <c r="W298" s="224"/>
      <c r="X298" s="342"/>
      <c r="Y298" s="177"/>
      <c r="Z298" s="177"/>
      <c r="AA298" s="177"/>
      <c r="AB298" s="177"/>
      <c r="AC298" s="177" t="b">
        <f>OR(AD298:AE298)</f>
        <v>1</v>
      </c>
      <c r="AD298" s="177" t="b">
        <f>T298</f>
        <v>0</v>
      </c>
      <c r="AE298" s="177" t="b">
        <f>AND(R298,NOT(W298))</f>
        <v>1</v>
      </c>
      <c r="AF298" s="177" t="b">
        <f>AND(AE298,NOT(Q298))</f>
        <v>0</v>
      </c>
      <c r="AG298" s="177"/>
      <c r="AH298" s="177"/>
      <c r="AI298" s="177"/>
      <c r="AJ298" s="177"/>
      <c r="AK298" s="177"/>
      <c r="AL298" s="177"/>
      <c r="AM298" s="177"/>
      <c r="AN298" s="177"/>
      <c r="AO298" s="177"/>
      <c r="AP298" s="19" t="str">
        <f>SUBSTITUTE(SUBSTITUTE(SUBSTITUTE("vch"&amp;$B298&amp;$C298&amp;$D298&amp;$E298&amp;$F298,".","_"),"(","_"),")","")</f>
        <v>vch1205_7_3</v>
      </c>
      <c r="AQ298" s="19" t="str">
        <f>IF(ISBLANK(W298),"",W298)</f>
        <v/>
      </c>
      <c r="AR298" s="177" t="str">
        <f>SUBSTITUTE(SUBSTITUTE(SUBSTITUTE("vnt"&amp;$B298&amp;$C298&amp;$D298&amp;$E298&amp;$F298,".","_"),"(","_"),")","")</f>
        <v>vnt1205_7_3</v>
      </c>
      <c r="AS298" s="19" t="str">
        <f>IF(ISBLANK(X298),"",X298)</f>
        <v/>
      </c>
      <c r="AT298" s="177"/>
      <c r="AU298" s="177"/>
      <c r="AV298" s="177"/>
      <c r="AW298" s="177"/>
      <c r="AX298" s="177"/>
      <c r="AY298" s="177"/>
      <c r="AZ298" s="177"/>
      <c r="BA298" s="177"/>
      <c r="BB298" s="177"/>
      <c r="BC298" s="177"/>
      <c r="BD298" s="177"/>
    </row>
    <row r="299" spans="1:56" ht="15" customHeight="1" thickBot="1" x14ac:dyDescent="0.25">
      <c r="A299" s="246">
        <v>12</v>
      </c>
      <c r="B299" s="247" t="s">
        <v>2423</v>
      </c>
      <c r="C299" s="248" t="s">
        <v>2225</v>
      </c>
      <c r="D299" s="248"/>
      <c r="E299" s="249"/>
      <c r="F299" s="249"/>
      <c r="G299" s="39" t="s">
        <v>2567</v>
      </c>
      <c r="H299" s="246" t="s">
        <v>2570</v>
      </c>
      <c r="I299" s="78"/>
      <c r="J299" s="78"/>
      <c r="K299" s="81"/>
      <c r="L299" s="326"/>
      <c r="M299" s="205"/>
      <c r="N299" s="205"/>
      <c r="O299" s="205"/>
      <c r="P299" s="205"/>
      <c r="Q299" s="205"/>
      <c r="R299" s="205"/>
      <c r="S299" s="205"/>
      <c r="T299" s="205"/>
      <c r="U299" s="205"/>
      <c r="V299" s="205"/>
      <c r="W299" s="205"/>
      <c r="X299" s="345"/>
      <c r="Y299" s="177"/>
      <c r="Z299" s="177"/>
      <c r="AA299" s="177"/>
      <c r="AB299" s="177"/>
      <c r="AC299" s="177"/>
      <c r="AD299" s="177"/>
      <c r="AE299" s="177"/>
      <c r="AF299" s="177"/>
      <c r="AG299" s="177"/>
      <c r="AH299" s="177"/>
      <c r="AI299" s="177"/>
      <c r="AJ299" s="177"/>
      <c r="AK299" s="177"/>
      <c r="AL299" s="177"/>
      <c r="AM299" s="177"/>
      <c r="AN299" s="177"/>
      <c r="AO299" s="177"/>
      <c r="AP299" s="177"/>
      <c r="AQ299" s="177"/>
      <c r="AR299" s="177"/>
      <c r="AS299" s="177"/>
      <c r="AT299" s="177"/>
      <c r="AU299" s="177"/>
      <c r="AV299" s="177"/>
      <c r="AW299" s="177"/>
      <c r="AX299" s="177"/>
      <c r="AY299" s="177"/>
      <c r="AZ299" s="177"/>
      <c r="BA299" s="177"/>
      <c r="BB299" s="177"/>
      <c r="BC299" s="177"/>
      <c r="BD299" s="177"/>
    </row>
    <row r="300" spans="1:56" ht="15" customHeight="1" thickTop="1" x14ac:dyDescent="0.2">
      <c r="A300" s="246">
        <v>12</v>
      </c>
      <c r="B300" s="247" t="s">
        <v>2429</v>
      </c>
      <c r="C300" s="248"/>
      <c r="D300" s="248"/>
      <c r="E300" s="249"/>
      <c r="F300" s="249"/>
      <c r="G300" s="39" t="s">
        <v>2567</v>
      </c>
      <c r="H300" s="246" t="s">
        <v>2570</v>
      </c>
      <c r="I300" s="76" t="s">
        <v>2429</v>
      </c>
      <c r="J300" s="76"/>
      <c r="K300" s="79"/>
      <c r="L300" s="327" t="s">
        <v>2430</v>
      </c>
      <c r="M300" s="17"/>
      <c r="N300" s="177"/>
      <c r="O300" s="177"/>
      <c r="P300" s="177"/>
      <c r="Q300" s="177"/>
      <c r="R300" s="177"/>
      <c r="S300" s="177"/>
      <c r="T300" s="177"/>
      <c r="U300" s="177"/>
      <c r="V300" s="177"/>
      <c r="W300" s="177"/>
      <c r="X300" s="344"/>
      <c r="Y300" s="177"/>
      <c r="Z300" s="177"/>
      <c r="AA300" s="177"/>
      <c r="AB300" s="177"/>
      <c r="AC300" s="177"/>
      <c r="AD300" s="177"/>
      <c r="AE300" s="177"/>
      <c r="AF300" s="177"/>
      <c r="AG300" s="177"/>
      <c r="AH300" s="177"/>
      <c r="AI300" s="177"/>
      <c r="AJ300" s="177"/>
      <c r="AK300" s="177"/>
      <c r="AL300" s="177"/>
      <c r="AM300" s="177"/>
      <c r="AN300" s="177"/>
      <c r="AO300" s="177"/>
      <c r="AP300" s="19"/>
      <c r="AQ300" s="19"/>
      <c r="AR300" s="177" t="str">
        <f>SUBSTITUTE(SUBSTITUTE(SUBSTITUTE("vnt"&amp;$B300&amp;$C300&amp;$D300&amp;$E300&amp;$F300,".","_"),"(","_"),")","")</f>
        <v>vnt1205_8</v>
      </c>
      <c r="AS300" s="19" t="str">
        <f>IF(ISBLANK(X300),"",X300)</f>
        <v/>
      </c>
      <c r="AT300" s="177"/>
      <c r="AU300" s="177"/>
      <c r="AV300" s="177"/>
      <c r="AW300" s="177"/>
      <c r="AX300" s="177"/>
      <c r="AY300" s="177"/>
      <c r="AZ300" s="177"/>
      <c r="BA300" s="177"/>
      <c r="BB300" s="177"/>
      <c r="BC300" s="177"/>
      <c r="BD300" s="177"/>
    </row>
    <row r="301" spans="1:56" ht="15" customHeight="1" x14ac:dyDescent="0.2">
      <c r="A301" s="246">
        <v>12</v>
      </c>
      <c r="B301" s="247" t="s">
        <v>2429</v>
      </c>
      <c r="C301" s="248"/>
      <c r="D301" s="248"/>
      <c r="E301" s="249"/>
      <c r="F301" s="249"/>
      <c r="G301" s="39" t="s">
        <v>2567</v>
      </c>
      <c r="H301" s="246" t="s">
        <v>2570</v>
      </c>
      <c r="I301" s="76"/>
      <c r="J301" s="76"/>
      <c r="K301" s="79"/>
      <c r="L301" s="327"/>
      <c r="M301" s="17"/>
      <c r="N301" s="177"/>
      <c r="O301" s="177"/>
      <c r="P301" s="177"/>
      <c r="Q301" s="177"/>
      <c r="R301" s="177"/>
      <c r="S301" s="177"/>
      <c r="T301" s="177"/>
      <c r="U301" s="177"/>
      <c r="V301" s="177"/>
      <c r="W301" s="177"/>
      <c r="X301" s="344"/>
      <c r="Y301" s="177"/>
      <c r="Z301" s="177"/>
      <c r="AA301" s="177"/>
      <c r="AB301" s="177"/>
      <c r="AC301" s="177"/>
      <c r="AD301" s="177"/>
      <c r="AE301" s="177"/>
      <c r="AF301" s="177"/>
      <c r="AG301" s="177"/>
      <c r="AH301" s="177"/>
      <c r="AI301" s="177"/>
      <c r="AJ301" s="177"/>
      <c r="AK301" s="177"/>
      <c r="AL301" s="177"/>
      <c r="AM301" s="177"/>
      <c r="AN301" s="177"/>
      <c r="AO301" s="177"/>
      <c r="AP301" s="177"/>
      <c r="AQ301" s="177"/>
      <c r="AR301" s="177"/>
      <c r="AS301" s="177"/>
      <c r="AT301" s="177"/>
      <c r="AU301" s="177"/>
      <c r="AV301" s="177"/>
      <c r="AW301" s="177"/>
      <c r="AX301" s="177"/>
      <c r="AY301" s="177"/>
      <c r="AZ301" s="177"/>
      <c r="BA301" s="177"/>
      <c r="BB301" s="177"/>
      <c r="BC301" s="177"/>
      <c r="BD301" s="177"/>
    </row>
    <row r="302" spans="1:56" ht="15" customHeight="1" x14ac:dyDescent="0.2">
      <c r="A302" s="246">
        <v>12</v>
      </c>
      <c r="B302" s="247" t="s">
        <v>2429</v>
      </c>
      <c r="C302" s="248"/>
      <c r="D302" s="248"/>
      <c r="E302" s="249"/>
      <c r="F302" s="249"/>
      <c r="G302" s="39" t="s">
        <v>2567</v>
      </c>
      <c r="H302" s="246" t="s">
        <v>2570</v>
      </c>
      <c r="I302" s="76"/>
      <c r="J302" s="76"/>
      <c r="K302" s="79"/>
      <c r="L302" s="327"/>
      <c r="M302" s="17"/>
      <c r="N302" s="177"/>
      <c r="O302" s="177"/>
      <c r="P302" s="177"/>
      <c r="Q302" s="177"/>
      <c r="R302" s="177"/>
      <c r="S302" s="177"/>
      <c r="T302" s="177"/>
      <c r="U302" s="177"/>
      <c r="V302" s="177"/>
      <c r="W302" s="177"/>
      <c r="X302" s="344"/>
      <c r="Y302" s="177"/>
      <c r="Z302" s="177"/>
      <c r="AA302" s="177"/>
      <c r="AB302" s="177"/>
      <c r="AC302" s="177"/>
      <c r="AD302" s="177"/>
      <c r="AE302" s="177"/>
      <c r="AF302" s="177"/>
      <c r="AG302" s="177"/>
      <c r="AH302" s="177"/>
      <c r="AI302" s="177"/>
      <c r="AJ302" s="177"/>
      <c r="AK302" s="177"/>
      <c r="AL302" s="177"/>
      <c r="AM302" s="177"/>
      <c r="AN302" s="177"/>
      <c r="AO302" s="177"/>
      <c r="AP302" s="177"/>
      <c r="AQ302" s="177"/>
      <c r="AR302" s="177"/>
      <c r="AS302" s="177"/>
      <c r="AT302" s="177"/>
      <c r="AU302" s="177"/>
      <c r="AV302" s="177"/>
      <c r="AW302" s="177"/>
      <c r="AX302" s="177"/>
      <c r="AY302" s="177"/>
      <c r="AZ302" s="177"/>
      <c r="BA302" s="177"/>
      <c r="BB302" s="177"/>
      <c r="BC302" s="177"/>
      <c r="BD302" s="177"/>
    </row>
    <row r="303" spans="1:56" ht="15" customHeight="1" x14ac:dyDescent="0.2">
      <c r="A303" s="246">
        <v>12</v>
      </c>
      <c r="B303" s="247" t="s">
        <v>2429</v>
      </c>
      <c r="C303" s="248"/>
      <c r="D303" s="248"/>
      <c r="E303" s="249"/>
      <c r="F303" s="249"/>
      <c r="G303" s="39" t="s">
        <v>2567</v>
      </c>
      <c r="H303" s="246" t="s">
        <v>2570</v>
      </c>
      <c r="I303" s="76"/>
      <c r="J303" s="76"/>
      <c r="K303" s="79"/>
      <c r="L303" s="327"/>
      <c r="M303" s="17"/>
      <c r="N303" s="177"/>
      <c r="O303" s="177"/>
      <c r="P303" s="177"/>
      <c r="Q303" s="177"/>
      <c r="R303" s="177"/>
      <c r="S303" s="177"/>
      <c r="T303" s="177"/>
      <c r="U303" s="177"/>
      <c r="V303" s="177"/>
      <c r="W303" s="177"/>
      <c r="X303" s="343"/>
      <c r="Y303" s="177"/>
      <c r="Z303" s="177"/>
      <c r="AA303" s="177"/>
      <c r="AB303" s="177"/>
      <c r="AC303" s="177"/>
      <c r="AD303" s="177"/>
      <c r="AE303" s="177"/>
      <c r="AF303" s="177"/>
      <c r="AG303" s="177"/>
      <c r="AH303" s="177"/>
      <c r="AI303" s="177"/>
      <c r="AJ303" s="177"/>
      <c r="AK303" s="177"/>
      <c r="AL303" s="177"/>
      <c r="AM303" s="177"/>
      <c r="AN303" s="177"/>
      <c r="AO303" s="177"/>
      <c r="AP303" s="177"/>
      <c r="AQ303" s="177"/>
      <c r="AR303" s="177"/>
      <c r="AS303" s="177"/>
      <c r="AT303" s="177"/>
      <c r="AU303" s="177"/>
      <c r="AV303" s="177"/>
      <c r="AW303" s="177"/>
      <c r="AX303" s="177"/>
      <c r="AY303" s="177"/>
      <c r="AZ303" s="177"/>
      <c r="BA303" s="177"/>
      <c r="BB303" s="177"/>
      <c r="BC303" s="177"/>
      <c r="BD303" s="177"/>
    </row>
    <row r="304" spans="1:56" ht="15" customHeight="1" x14ac:dyDescent="0.2">
      <c r="A304" s="246">
        <v>12</v>
      </c>
      <c r="B304" s="247" t="s">
        <v>2429</v>
      </c>
      <c r="C304" s="248" t="s">
        <v>2221</v>
      </c>
      <c r="D304" s="248"/>
      <c r="E304" s="249"/>
      <c r="F304" s="249"/>
      <c r="G304" s="39" t="s">
        <v>2567</v>
      </c>
      <c r="H304" s="246" t="s">
        <v>2570</v>
      </c>
      <c r="I304" s="76"/>
      <c r="J304" s="77" t="s">
        <v>2221</v>
      </c>
      <c r="K304" s="80"/>
      <c r="L304" s="324" t="s">
        <v>2432</v>
      </c>
      <c r="M304" s="17"/>
      <c r="N304" s="177"/>
      <c r="O304" s="177"/>
      <c r="P304" s="177" t="b">
        <v>0</v>
      </c>
      <c r="Q304" s="177" t="b">
        <v>1</v>
      </c>
      <c r="R304" s="177" t="b">
        <f>NOT(OR(W306="Met",W310="Met",W311="Met",W314="Met",W317="Met",W318="Met",W322="Met"))</f>
        <v>1</v>
      </c>
      <c r="S304" s="177" t="b">
        <v>1</v>
      </c>
      <c r="T304" s="177" t="b">
        <v>0</v>
      </c>
      <c r="U304" s="177" t="str">
        <f>SUBSTITUTE(SUBSTITUTE(SUBSTITUTE("dd"&amp;$B304&amp;$C304&amp;$D304&amp;$E304&amp;$F304,".","_"),"(","_"),")","")</f>
        <v>dd1205_8_1</v>
      </c>
      <c r="V304" s="177"/>
      <c r="W304" s="237"/>
      <c r="X304" s="342"/>
      <c r="Y304" s="177"/>
      <c r="Z304" s="177"/>
      <c r="AA304" s="177"/>
      <c r="AB304" s="177"/>
      <c r="AC304" s="177" t="b">
        <f>OR(AD304:AE304)</f>
        <v>1</v>
      </c>
      <c r="AD304" s="177" t="b">
        <f>T304</f>
        <v>0</v>
      </c>
      <c r="AE304" s="177" t="b">
        <f>AND(R304,NOT(W304="Met"),NOT(W304="N/A"))</f>
        <v>1</v>
      </c>
      <c r="AF304" s="177" t="b">
        <f>AND(AE304,NOT(Q304))</f>
        <v>0</v>
      </c>
      <c r="AG304" s="177"/>
      <c r="AH304" s="177"/>
      <c r="AI304" s="177"/>
      <c r="AJ304" s="177"/>
      <c r="AK304" s="177"/>
      <c r="AL304" s="177"/>
      <c r="AM304" s="177"/>
      <c r="AN304" s="177"/>
      <c r="AO304" s="177"/>
      <c r="AP304" s="19" t="str">
        <f>SUBSTITUTE(SUBSTITUTE(SUBSTITUTE("vch"&amp;$B304&amp;$C304&amp;$D304&amp;$E304&amp;$F304,".","_"),"(","_"),")","")</f>
        <v>vch1205_8_1</v>
      </c>
      <c r="AQ304" s="19" t="str">
        <f>IF(ISBLANK(W304),"",W304)</f>
        <v/>
      </c>
      <c r="AR304" s="177" t="str">
        <f>SUBSTITUTE(SUBSTITUTE(SUBSTITUTE("vnt"&amp;$B304&amp;$C304&amp;$D304&amp;$E304&amp;$F304,".","_"),"(","_"),")","")</f>
        <v>vnt1205_8_1</v>
      </c>
      <c r="AS304" s="19" t="str">
        <f>IF(ISBLANK(X304),"",X304)</f>
        <v/>
      </c>
      <c r="AT304" s="177"/>
      <c r="AU304" s="177"/>
      <c r="AV304" s="177"/>
      <c r="AW304" s="177"/>
      <c r="AX304" s="177"/>
      <c r="AY304" s="177"/>
      <c r="AZ304" s="177"/>
      <c r="BA304" s="177"/>
      <c r="BB304" s="177"/>
      <c r="BC304" s="177"/>
      <c r="BD304" s="177"/>
    </row>
    <row r="305" spans="1:46" ht="15" customHeight="1" x14ac:dyDescent="0.2">
      <c r="A305" s="246">
        <v>12</v>
      </c>
      <c r="B305" s="247" t="s">
        <v>2429</v>
      </c>
      <c r="C305" s="248" t="s">
        <v>2221</v>
      </c>
      <c r="D305" s="248"/>
      <c r="E305" s="249"/>
      <c r="F305" s="249"/>
      <c r="G305" s="39" t="s">
        <v>2567</v>
      </c>
      <c r="H305" s="246" t="s">
        <v>2570</v>
      </c>
      <c r="I305" s="76"/>
      <c r="J305" s="85"/>
      <c r="K305" s="87"/>
      <c r="L305" s="325"/>
      <c r="M305" s="17"/>
      <c r="N305" s="177"/>
      <c r="O305" s="177"/>
      <c r="P305" s="177"/>
      <c r="Q305" s="177"/>
      <c r="R305" s="177"/>
      <c r="S305" s="177"/>
      <c r="T305" s="177"/>
      <c r="U305" s="177"/>
      <c r="V305" s="177"/>
      <c r="W305" s="177"/>
      <c r="X305" s="343"/>
      <c r="Y305" s="177"/>
      <c r="Z305" s="177"/>
      <c r="AA305" s="177"/>
      <c r="AB305" s="177"/>
      <c r="AC305" s="177"/>
      <c r="AD305" s="177"/>
      <c r="AE305" s="177"/>
      <c r="AF305" s="177"/>
      <c r="AG305" s="177"/>
      <c r="AH305" s="177"/>
      <c r="AI305" s="177"/>
      <c r="AJ305" s="177"/>
      <c r="AK305" s="177"/>
      <c r="AL305" s="177"/>
      <c r="AM305" s="177"/>
      <c r="AN305" s="177"/>
      <c r="AO305" s="177"/>
      <c r="AP305" s="177"/>
      <c r="AQ305" s="177"/>
      <c r="AR305" s="177"/>
      <c r="AS305" s="177"/>
      <c r="AT305" s="177"/>
    </row>
    <row r="306" spans="1:46" ht="15" customHeight="1" x14ac:dyDescent="0.2">
      <c r="A306" s="246">
        <v>12</v>
      </c>
      <c r="B306" s="247" t="s">
        <v>2429</v>
      </c>
      <c r="C306" s="248" t="s">
        <v>2223</v>
      </c>
      <c r="D306" s="248"/>
      <c r="E306" s="249"/>
      <c r="F306" s="249"/>
      <c r="G306" s="39" t="s">
        <v>2567</v>
      </c>
      <c r="H306" s="246" t="s">
        <v>2570</v>
      </c>
      <c r="I306" s="76"/>
      <c r="J306" s="225" t="s">
        <v>2223</v>
      </c>
      <c r="K306" s="229"/>
      <c r="L306" s="323" t="s">
        <v>2433</v>
      </c>
      <c r="M306" s="17"/>
      <c r="N306" s="177"/>
      <c r="O306" s="177"/>
      <c r="P306" s="177" t="b">
        <v>0</v>
      </c>
      <c r="Q306" s="177" t="b">
        <v>1</v>
      </c>
      <c r="R306" s="177" t="b">
        <f>NOT(OR(W304="Met",W310="Met",W311="Met",W314="Met",W317="Met",W318="Met",W322="Met"))</f>
        <v>1</v>
      </c>
      <c r="S306" s="177" t="b">
        <v>1</v>
      </c>
      <c r="T306" s="177" t="b">
        <v>0</v>
      </c>
      <c r="U306" s="177" t="str">
        <f>SUBSTITUTE(SUBSTITUTE(SUBSTITUTE("dd"&amp;$B306&amp;$C306&amp;$D306&amp;$E306&amp;$F306,".","_"),"(","_"),")","")</f>
        <v>dd1205_8_2</v>
      </c>
      <c r="V306" s="177"/>
      <c r="W306" s="237"/>
      <c r="X306" s="342"/>
      <c r="Y306" s="177"/>
      <c r="Z306" s="177"/>
      <c r="AA306" s="177"/>
      <c r="AB306" s="177"/>
      <c r="AC306" s="177" t="b">
        <f>OR(AD306:AE306)</f>
        <v>1</v>
      </c>
      <c r="AD306" s="177" t="b">
        <f>T306</f>
        <v>0</v>
      </c>
      <c r="AE306" s="177" t="b">
        <f>AND(R306,NOT(W306="Met"),NOT(W306="N/A"))</f>
        <v>1</v>
      </c>
      <c r="AF306" s="177" t="b">
        <f>AND(AE306,NOT(Q306))</f>
        <v>0</v>
      </c>
      <c r="AG306" s="177"/>
      <c r="AH306" s="177"/>
      <c r="AI306" s="177"/>
      <c r="AJ306" s="177"/>
      <c r="AK306" s="177"/>
      <c r="AL306" s="177"/>
      <c r="AM306" s="177"/>
      <c r="AN306" s="177"/>
      <c r="AO306" s="177"/>
      <c r="AP306" s="19" t="str">
        <f>SUBSTITUTE(SUBSTITUTE(SUBSTITUTE("vch"&amp;$B306&amp;$C306&amp;$D306&amp;$E306&amp;$F306,".","_"),"(","_"),")","")</f>
        <v>vch1205_8_2</v>
      </c>
      <c r="AQ306" s="19" t="str">
        <f>IF(ISBLANK(W306),"",W306)</f>
        <v/>
      </c>
      <c r="AR306" s="177" t="str">
        <f>SUBSTITUTE(SUBSTITUTE(SUBSTITUTE("vnt"&amp;$B306&amp;$C306&amp;$D306&amp;$E306&amp;$F306,".","_"),"(","_"),")","")</f>
        <v>vnt1205_8_2</v>
      </c>
      <c r="AS306" s="19" t="str">
        <f>IF(ISBLANK(X306),"",X306)</f>
        <v/>
      </c>
      <c r="AT306" s="177"/>
    </row>
    <row r="307" spans="1:46" ht="15" customHeight="1" x14ac:dyDescent="0.2">
      <c r="A307" s="246">
        <v>12</v>
      </c>
      <c r="B307" s="247" t="s">
        <v>2429</v>
      </c>
      <c r="C307" s="248" t="s">
        <v>2223</v>
      </c>
      <c r="D307" s="248"/>
      <c r="E307" s="249"/>
      <c r="F307" s="249"/>
      <c r="G307" s="39" t="s">
        <v>2567</v>
      </c>
      <c r="H307" s="246" t="s">
        <v>2570</v>
      </c>
      <c r="I307" s="76"/>
      <c r="J307" s="77"/>
      <c r="K307" s="80"/>
      <c r="L307" s="324"/>
      <c r="M307" s="17"/>
      <c r="N307" s="177"/>
      <c r="O307" s="177"/>
      <c r="P307" s="177"/>
      <c r="Q307" s="177"/>
      <c r="R307" s="177"/>
      <c r="S307" s="177"/>
      <c r="T307" s="177"/>
      <c r="U307" s="177"/>
      <c r="V307" s="177"/>
      <c r="W307" s="177"/>
      <c r="X307" s="344"/>
      <c r="Y307" s="177"/>
      <c r="Z307" s="177"/>
      <c r="AA307" s="177"/>
      <c r="AB307" s="177"/>
      <c r="AC307" s="177"/>
      <c r="AD307" s="177"/>
      <c r="AE307" s="177"/>
      <c r="AF307" s="177"/>
      <c r="AG307" s="177"/>
      <c r="AH307" s="177"/>
      <c r="AI307" s="177"/>
      <c r="AJ307" s="177"/>
      <c r="AK307" s="177"/>
      <c r="AL307" s="177"/>
      <c r="AM307" s="177"/>
      <c r="AN307" s="177"/>
      <c r="AO307" s="177"/>
      <c r="AP307" s="177"/>
      <c r="AQ307" s="177"/>
      <c r="AR307" s="177"/>
      <c r="AS307" s="177"/>
      <c r="AT307" s="177"/>
    </row>
    <row r="308" spans="1:46" ht="15" customHeight="1" x14ac:dyDescent="0.2">
      <c r="A308" s="246">
        <v>12</v>
      </c>
      <c r="B308" s="247" t="s">
        <v>2429</v>
      </c>
      <c r="C308" s="248" t="s">
        <v>2223</v>
      </c>
      <c r="D308" s="248"/>
      <c r="E308" s="249"/>
      <c r="F308" s="249"/>
      <c r="G308" s="39" t="s">
        <v>2567</v>
      </c>
      <c r="H308" s="246" t="s">
        <v>2570</v>
      </c>
      <c r="I308" s="76"/>
      <c r="J308" s="77"/>
      <c r="K308" s="80"/>
      <c r="L308" s="324"/>
      <c r="M308" s="17"/>
      <c r="N308" s="177"/>
      <c r="O308" s="177"/>
      <c r="P308" s="177"/>
      <c r="Q308" s="177"/>
      <c r="R308" s="177"/>
      <c r="S308" s="177"/>
      <c r="T308" s="177"/>
      <c r="U308" s="177"/>
      <c r="V308" s="177"/>
      <c r="W308" s="177"/>
      <c r="X308" s="344"/>
      <c r="Y308" s="177"/>
      <c r="Z308" s="177"/>
      <c r="AA308" s="177"/>
      <c r="AB308" s="177"/>
      <c r="AC308" s="177"/>
      <c r="AD308" s="177"/>
      <c r="AE308" s="177"/>
      <c r="AF308" s="177"/>
      <c r="AG308" s="177"/>
      <c r="AH308" s="177"/>
      <c r="AI308" s="177"/>
      <c r="AJ308" s="177"/>
      <c r="AK308" s="177"/>
      <c r="AL308" s="177"/>
      <c r="AM308" s="177"/>
      <c r="AN308" s="177"/>
      <c r="AO308" s="177"/>
      <c r="AP308" s="177"/>
      <c r="AQ308" s="177"/>
      <c r="AR308" s="177"/>
      <c r="AS308" s="177"/>
      <c r="AT308" s="177"/>
    </row>
    <row r="309" spans="1:46" ht="15" customHeight="1" x14ac:dyDescent="0.2">
      <c r="A309" s="246">
        <v>12</v>
      </c>
      <c r="B309" s="247" t="s">
        <v>2429</v>
      </c>
      <c r="C309" s="248" t="s">
        <v>2223</v>
      </c>
      <c r="D309" s="248"/>
      <c r="E309" s="249"/>
      <c r="F309" s="249"/>
      <c r="G309" s="39" t="s">
        <v>2567</v>
      </c>
      <c r="H309" s="246" t="s">
        <v>2570</v>
      </c>
      <c r="I309" s="76"/>
      <c r="J309" s="85"/>
      <c r="K309" s="87"/>
      <c r="L309" s="325"/>
      <c r="M309" s="17"/>
      <c r="N309" s="177"/>
      <c r="O309" s="177"/>
      <c r="P309" s="177"/>
      <c r="Q309" s="177"/>
      <c r="R309" s="177"/>
      <c r="S309" s="177"/>
      <c r="T309" s="177"/>
      <c r="U309" s="177"/>
      <c r="V309" s="177"/>
      <c r="W309" s="177"/>
      <c r="X309" s="343"/>
      <c r="Y309" s="177"/>
      <c r="Z309" s="177"/>
      <c r="AA309" s="177"/>
      <c r="AB309" s="177"/>
      <c r="AC309" s="177"/>
      <c r="AD309" s="177"/>
      <c r="AE309" s="177"/>
      <c r="AF309" s="177"/>
      <c r="AG309" s="177"/>
      <c r="AH309" s="177"/>
      <c r="AI309" s="177"/>
      <c r="AJ309" s="177"/>
      <c r="AK309" s="177"/>
      <c r="AL309" s="177"/>
      <c r="AM309" s="177"/>
      <c r="AN309" s="177"/>
      <c r="AO309" s="177"/>
      <c r="AP309" s="177"/>
      <c r="AQ309" s="177"/>
      <c r="AR309" s="177"/>
      <c r="AS309" s="177"/>
      <c r="AT309" s="177"/>
    </row>
    <row r="310" spans="1:46" ht="15" customHeight="1" x14ac:dyDescent="0.2">
      <c r="A310" s="246">
        <v>12</v>
      </c>
      <c r="B310" s="247" t="s">
        <v>2429</v>
      </c>
      <c r="C310" s="248" t="s">
        <v>2225</v>
      </c>
      <c r="D310" s="248"/>
      <c r="E310" s="249"/>
      <c r="F310" s="249"/>
      <c r="G310" s="39" t="s">
        <v>2567</v>
      </c>
      <c r="H310" s="246" t="s">
        <v>2570</v>
      </c>
      <c r="I310" s="76"/>
      <c r="J310" s="221" t="s">
        <v>2225</v>
      </c>
      <c r="K310" s="228"/>
      <c r="L310" s="200" t="s">
        <v>2434</v>
      </c>
      <c r="M310" s="17"/>
      <c r="N310" s="177"/>
      <c r="O310" s="177"/>
      <c r="P310" s="177" t="b">
        <v>0</v>
      </c>
      <c r="Q310" s="177" t="b">
        <v>1</v>
      </c>
      <c r="R310" s="177" t="b">
        <f>NOT(OR(W304="Met",W306="Met",W311="Met",W314="Met",W317="Met",W318="Met",W322="Met"))</f>
        <v>1</v>
      </c>
      <c r="S310" s="177" t="b">
        <v>1</v>
      </c>
      <c r="T310" s="177" t="b">
        <v>0</v>
      </c>
      <c r="U310" s="177" t="str">
        <f>SUBSTITUTE(SUBSTITUTE(SUBSTITUTE("dd"&amp;$B310&amp;$C310&amp;$D310&amp;$E310&amp;$F310,".","_"),"(","_"),")","")</f>
        <v>dd1205_8_3</v>
      </c>
      <c r="V310" s="177"/>
      <c r="W310" s="237"/>
      <c r="X310" s="258"/>
      <c r="Y310" s="177"/>
      <c r="Z310" s="177"/>
      <c r="AA310" s="177"/>
      <c r="AB310" s="177"/>
      <c r="AC310" s="177" t="b">
        <f>OR(AD310:AE310)</f>
        <v>1</v>
      </c>
      <c r="AD310" s="177" t="b">
        <f>T310</f>
        <v>0</v>
      </c>
      <c r="AE310" s="177" t="b">
        <f>AND(R310,NOT(W310="Met"),NOT(W310="N/A"))</f>
        <v>1</v>
      </c>
      <c r="AF310" s="177" t="b">
        <f>AND(AE310,NOT(Q310))</f>
        <v>0</v>
      </c>
      <c r="AG310" s="177"/>
      <c r="AH310" s="177"/>
      <c r="AI310" s="177"/>
      <c r="AJ310" s="177"/>
      <c r="AK310" s="177"/>
      <c r="AL310" s="177"/>
      <c r="AM310" s="177"/>
      <c r="AN310" s="177"/>
      <c r="AO310" s="177"/>
      <c r="AP310" s="19" t="str">
        <f>SUBSTITUTE(SUBSTITUTE(SUBSTITUTE("vch"&amp;$B310&amp;$C310&amp;$D310&amp;$E310&amp;$F310,".","_"),"(","_"),")","")</f>
        <v>vch1205_8_3</v>
      </c>
      <c r="AQ310" s="19" t="str">
        <f>IF(ISBLANK(W310),"",W310)</f>
        <v/>
      </c>
      <c r="AR310" s="177" t="str">
        <f>SUBSTITUTE(SUBSTITUTE(SUBSTITUTE("vnt"&amp;$B310&amp;$C310&amp;$D310&amp;$E310&amp;$F310,".","_"),"(","_"),")","")</f>
        <v>vnt1205_8_3</v>
      </c>
      <c r="AS310" s="19" t="str">
        <f>IF(ISBLANK(X310),"",X310)</f>
        <v/>
      </c>
      <c r="AT310" s="177"/>
    </row>
    <row r="311" spans="1:46" ht="15" customHeight="1" x14ac:dyDescent="0.2">
      <c r="A311" s="246">
        <v>12</v>
      </c>
      <c r="B311" s="247" t="s">
        <v>2429</v>
      </c>
      <c r="C311" s="248" t="s">
        <v>2227</v>
      </c>
      <c r="D311" s="248"/>
      <c r="E311" s="249"/>
      <c r="F311" s="249"/>
      <c r="G311" s="39" t="s">
        <v>2567</v>
      </c>
      <c r="H311" s="246" t="s">
        <v>2570</v>
      </c>
      <c r="I311" s="76"/>
      <c r="J311" s="225" t="s">
        <v>2227</v>
      </c>
      <c r="K311" s="229"/>
      <c r="L311" s="323" t="s">
        <v>2435</v>
      </c>
      <c r="M311" s="17"/>
      <c r="N311" s="177"/>
      <c r="O311" s="177"/>
      <c r="P311" s="177" t="b">
        <v>0</v>
      </c>
      <c r="Q311" s="177" t="b">
        <v>1</v>
      </c>
      <c r="R311" s="177" t="b">
        <f>NOT(OR(W304="Met",W306="Met",W310="Met",W314="Met",W317="Met",W318="Met",W322="Met"))</f>
        <v>1</v>
      </c>
      <c r="S311" s="177" t="b">
        <v>1</v>
      </c>
      <c r="T311" s="177" t="b">
        <v>0</v>
      </c>
      <c r="U311" s="177" t="str">
        <f>SUBSTITUTE(SUBSTITUTE(SUBSTITUTE("dd"&amp;$B311&amp;$C311&amp;$D311&amp;$E311&amp;$F311,".","_"),"(","_"),")","")</f>
        <v>dd1205_8_4</v>
      </c>
      <c r="V311" s="177"/>
      <c r="W311" s="237"/>
      <c r="X311" s="342"/>
      <c r="Y311" s="177"/>
      <c r="Z311" s="177"/>
      <c r="AA311" s="177"/>
      <c r="AB311" s="177"/>
      <c r="AC311" s="177" t="b">
        <f>OR(AD311:AE311)</f>
        <v>1</v>
      </c>
      <c r="AD311" s="177" t="b">
        <f>T311</f>
        <v>0</v>
      </c>
      <c r="AE311" s="177" t="b">
        <f>AND(R311,NOT(W311="Met"),NOT(W311="N/A"))</f>
        <v>1</v>
      </c>
      <c r="AF311" s="177" t="b">
        <f>AND(AE311,NOT(Q311))</f>
        <v>0</v>
      </c>
      <c r="AG311" s="177"/>
      <c r="AH311" s="177"/>
      <c r="AI311" s="177"/>
      <c r="AJ311" s="177"/>
      <c r="AK311" s="177"/>
      <c r="AL311" s="177"/>
      <c r="AM311" s="177"/>
      <c r="AN311" s="177"/>
      <c r="AO311" s="177"/>
      <c r="AP311" s="19" t="str">
        <f>SUBSTITUTE(SUBSTITUTE(SUBSTITUTE("vch"&amp;$B311&amp;$C311&amp;$D311&amp;$E311&amp;$F311,".","_"),"(","_"),")","")</f>
        <v>vch1205_8_4</v>
      </c>
      <c r="AQ311" s="19" t="str">
        <f>IF(ISBLANK(W311),"",W311)</f>
        <v/>
      </c>
      <c r="AR311" s="177" t="str">
        <f>SUBSTITUTE(SUBSTITUTE(SUBSTITUTE("vnt"&amp;$B311&amp;$C311&amp;$D311&amp;$E311&amp;$F311,".","_"),"(","_"),")","")</f>
        <v>vnt1205_8_4</v>
      </c>
      <c r="AS311" s="19" t="str">
        <f>IF(ISBLANK(X311),"",X311)</f>
        <v/>
      </c>
      <c r="AT311" s="177"/>
    </row>
    <row r="312" spans="1:46" ht="15" customHeight="1" x14ac:dyDescent="0.2">
      <c r="A312" s="246">
        <v>12</v>
      </c>
      <c r="B312" s="247" t="s">
        <v>2429</v>
      </c>
      <c r="C312" s="248" t="s">
        <v>2227</v>
      </c>
      <c r="D312" s="248"/>
      <c r="E312" s="249"/>
      <c r="F312" s="249"/>
      <c r="G312" s="39" t="s">
        <v>2567</v>
      </c>
      <c r="H312" s="246" t="s">
        <v>2570</v>
      </c>
      <c r="I312" s="76"/>
      <c r="J312" s="77"/>
      <c r="K312" s="80"/>
      <c r="L312" s="324"/>
      <c r="M312" s="17"/>
      <c r="N312" s="177"/>
      <c r="O312" s="177"/>
      <c r="P312" s="177"/>
      <c r="Q312" s="177"/>
      <c r="R312" s="177"/>
      <c r="S312" s="177"/>
      <c r="T312" s="177"/>
      <c r="U312" s="177"/>
      <c r="V312" s="177"/>
      <c r="W312" s="177"/>
      <c r="X312" s="344"/>
      <c r="Y312" s="177"/>
      <c r="Z312" s="177"/>
      <c r="AA312" s="177"/>
      <c r="AB312" s="177"/>
      <c r="AC312" s="177"/>
      <c r="AD312" s="177"/>
      <c r="AE312" s="177"/>
      <c r="AF312" s="177"/>
      <c r="AG312" s="177"/>
      <c r="AH312" s="177"/>
      <c r="AI312" s="177"/>
      <c r="AJ312" s="177"/>
      <c r="AK312" s="177"/>
      <c r="AL312" s="177"/>
      <c r="AM312" s="177"/>
      <c r="AN312" s="177"/>
      <c r="AO312" s="177"/>
      <c r="AP312" s="177"/>
      <c r="AQ312" s="177"/>
      <c r="AR312" s="177"/>
      <c r="AS312" s="177"/>
      <c r="AT312" s="177"/>
    </row>
    <row r="313" spans="1:46" ht="15" customHeight="1" x14ac:dyDescent="0.2">
      <c r="A313" s="246">
        <v>12</v>
      </c>
      <c r="B313" s="247" t="s">
        <v>2429</v>
      </c>
      <c r="C313" s="248" t="s">
        <v>2227</v>
      </c>
      <c r="D313" s="248"/>
      <c r="E313" s="249"/>
      <c r="F313" s="249"/>
      <c r="G313" s="39" t="s">
        <v>2567</v>
      </c>
      <c r="H313" s="246" t="s">
        <v>2570</v>
      </c>
      <c r="I313" s="76"/>
      <c r="J313" s="85"/>
      <c r="K313" s="87"/>
      <c r="L313" s="325"/>
      <c r="M313" s="17"/>
      <c r="N313" s="177"/>
      <c r="O313" s="177"/>
      <c r="P313" s="177"/>
      <c r="Q313" s="177"/>
      <c r="R313" s="177"/>
      <c r="S313" s="177"/>
      <c r="T313" s="177"/>
      <c r="U313" s="177"/>
      <c r="V313" s="177"/>
      <c r="W313" s="177"/>
      <c r="X313" s="343"/>
      <c r="Y313" s="177"/>
      <c r="Z313" s="177"/>
      <c r="AA313" s="177"/>
      <c r="AB313" s="177"/>
      <c r="AC313" s="177"/>
      <c r="AD313" s="177"/>
      <c r="AE313" s="177"/>
      <c r="AF313" s="177"/>
      <c r="AG313" s="177"/>
      <c r="AH313" s="177"/>
      <c r="AI313" s="177"/>
      <c r="AJ313" s="177"/>
      <c r="AK313" s="177"/>
      <c r="AL313" s="177"/>
      <c r="AM313" s="177"/>
      <c r="AN313" s="177"/>
      <c r="AO313" s="177"/>
      <c r="AP313" s="177"/>
      <c r="AQ313" s="177"/>
      <c r="AR313" s="177"/>
      <c r="AS313" s="177"/>
      <c r="AT313" s="177"/>
    </row>
    <row r="314" spans="1:46" ht="15" customHeight="1" x14ac:dyDescent="0.2">
      <c r="A314" s="246">
        <v>12</v>
      </c>
      <c r="B314" s="247" t="s">
        <v>2429</v>
      </c>
      <c r="C314" s="248" t="s">
        <v>2229</v>
      </c>
      <c r="D314" s="248"/>
      <c r="E314" s="249"/>
      <c r="F314" s="249"/>
      <c r="G314" s="39" t="s">
        <v>2567</v>
      </c>
      <c r="H314" s="246" t="s">
        <v>2570</v>
      </c>
      <c r="I314" s="76"/>
      <c r="J314" s="225" t="s">
        <v>2229</v>
      </c>
      <c r="K314" s="229"/>
      <c r="L314" s="323" t="s">
        <v>2436</v>
      </c>
      <c r="M314" s="17"/>
      <c r="N314" s="177"/>
      <c r="O314" s="177"/>
      <c r="P314" s="177" t="b">
        <v>0</v>
      </c>
      <c r="Q314" s="177" t="b">
        <v>1</v>
      </c>
      <c r="R314" s="177" t="b">
        <f>NOT(OR(W304="Met",W306="Met",W310="Met",W311="Met",W317="Met",W318="Met",W322="Met"))</f>
        <v>1</v>
      </c>
      <c r="S314" s="177" t="b">
        <v>1</v>
      </c>
      <c r="T314" s="177" t="b">
        <v>0</v>
      </c>
      <c r="U314" s="177" t="str">
        <f>SUBSTITUTE(SUBSTITUTE(SUBSTITUTE("dd"&amp;$B314&amp;$C314&amp;$D314&amp;$E314&amp;$F314,".","_"),"(","_"),")","")</f>
        <v>dd1205_8_5</v>
      </c>
      <c r="V314" s="177"/>
      <c r="W314" s="237"/>
      <c r="X314" s="342"/>
      <c r="Y314" s="177"/>
      <c r="Z314" s="177"/>
      <c r="AA314" s="177"/>
      <c r="AB314" s="177"/>
      <c r="AC314" s="177" t="b">
        <f>OR(AD314:AE314)</f>
        <v>1</v>
      </c>
      <c r="AD314" s="177" t="b">
        <f>T314</f>
        <v>0</v>
      </c>
      <c r="AE314" s="177" t="b">
        <f>AND(R314,NOT(W314="Met"),NOT(W314="N/A"))</f>
        <v>1</v>
      </c>
      <c r="AF314" s="177" t="b">
        <f>AND(AE314,NOT(Q314))</f>
        <v>0</v>
      </c>
      <c r="AG314" s="177"/>
      <c r="AH314" s="177"/>
      <c r="AI314" s="177"/>
      <c r="AJ314" s="177"/>
      <c r="AK314" s="177"/>
      <c r="AL314" s="177"/>
      <c r="AM314" s="177"/>
      <c r="AN314" s="177"/>
      <c r="AO314" s="177"/>
      <c r="AP314" s="19" t="str">
        <f>SUBSTITUTE(SUBSTITUTE(SUBSTITUTE("vch"&amp;$B314&amp;$C314&amp;$D314&amp;$E314&amp;$F314,".","_"),"(","_"),")","")</f>
        <v>vch1205_8_5</v>
      </c>
      <c r="AQ314" s="19" t="str">
        <f>IF(ISBLANK(W314),"",W314)</f>
        <v/>
      </c>
      <c r="AR314" s="177" t="str">
        <f>SUBSTITUTE(SUBSTITUTE(SUBSTITUTE("vnt"&amp;$B314&amp;$C314&amp;$D314&amp;$E314&amp;$F314,".","_"),"(","_"),")","")</f>
        <v>vnt1205_8_5</v>
      </c>
      <c r="AS314" s="19" t="str">
        <f>IF(ISBLANK(X314),"",X314)</f>
        <v/>
      </c>
      <c r="AT314" s="177"/>
    </row>
    <row r="315" spans="1:46" ht="15" customHeight="1" x14ac:dyDescent="0.2">
      <c r="A315" s="246">
        <v>12</v>
      </c>
      <c r="B315" s="247" t="s">
        <v>2429</v>
      </c>
      <c r="C315" s="248" t="s">
        <v>2229</v>
      </c>
      <c r="D315" s="248"/>
      <c r="E315" s="249"/>
      <c r="F315" s="249"/>
      <c r="G315" s="39" t="s">
        <v>2567</v>
      </c>
      <c r="H315" s="246" t="s">
        <v>2570</v>
      </c>
      <c r="I315" s="76"/>
      <c r="J315" s="77"/>
      <c r="K315" s="80"/>
      <c r="L315" s="324"/>
      <c r="M315" s="17"/>
      <c r="N315" s="177"/>
      <c r="O315" s="177"/>
      <c r="P315" s="177"/>
      <c r="Q315" s="177"/>
      <c r="R315" s="177"/>
      <c r="S315" s="177"/>
      <c r="T315" s="177"/>
      <c r="U315" s="177"/>
      <c r="V315" s="177"/>
      <c r="W315" s="177"/>
      <c r="X315" s="344"/>
      <c r="Y315" s="177"/>
      <c r="Z315" s="177"/>
      <c r="AA315" s="177"/>
      <c r="AB315" s="177"/>
      <c r="AC315" s="177"/>
      <c r="AD315" s="177"/>
      <c r="AE315" s="177"/>
      <c r="AF315" s="177"/>
      <c r="AG315" s="177"/>
      <c r="AH315" s="177"/>
      <c r="AI315" s="177"/>
      <c r="AJ315" s="177"/>
      <c r="AK315" s="177"/>
      <c r="AL315" s="177"/>
      <c r="AM315" s="177"/>
      <c r="AN315" s="177"/>
      <c r="AO315" s="177"/>
      <c r="AP315" s="177"/>
      <c r="AQ315" s="177"/>
      <c r="AR315" s="177"/>
      <c r="AS315" s="177"/>
      <c r="AT315" s="177"/>
    </row>
    <row r="316" spans="1:46" ht="15" customHeight="1" x14ac:dyDescent="0.2">
      <c r="A316" s="246">
        <v>12</v>
      </c>
      <c r="B316" s="247" t="s">
        <v>2429</v>
      </c>
      <c r="C316" s="248" t="s">
        <v>2229</v>
      </c>
      <c r="D316" s="248"/>
      <c r="E316" s="249"/>
      <c r="F316" s="249"/>
      <c r="G316" s="39" t="s">
        <v>2567</v>
      </c>
      <c r="H316" s="246" t="s">
        <v>2570</v>
      </c>
      <c r="I316" s="76"/>
      <c r="J316" s="85"/>
      <c r="K316" s="87"/>
      <c r="L316" s="325"/>
      <c r="M316" s="17"/>
      <c r="N316" s="177"/>
      <c r="O316" s="177"/>
      <c r="P316" s="177"/>
      <c r="Q316" s="177"/>
      <c r="R316" s="177"/>
      <c r="S316" s="177"/>
      <c r="T316" s="177"/>
      <c r="U316" s="177"/>
      <c r="V316" s="177"/>
      <c r="W316" s="177"/>
      <c r="X316" s="343"/>
      <c r="Y316" s="177"/>
      <c r="Z316" s="177"/>
      <c r="AA316" s="177"/>
      <c r="AB316" s="177"/>
      <c r="AC316" s="177"/>
      <c r="AD316" s="177"/>
      <c r="AE316" s="177"/>
      <c r="AF316" s="177"/>
      <c r="AG316" s="177"/>
      <c r="AH316" s="177"/>
      <c r="AI316" s="177"/>
      <c r="AJ316" s="177"/>
      <c r="AK316" s="177"/>
      <c r="AL316" s="177"/>
      <c r="AM316" s="177"/>
      <c r="AN316" s="177"/>
      <c r="AO316" s="177"/>
      <c r="AP316" s="177"/>
      <c r="AQ316" s="177"/>
      <c r="AR316" s="177"/>
      <c r="AS316" s="177"/>
      <c r="AT316" s="177"/>
    </row>
    <row r="317" spans="1:46" ht="15" customHeight="1" x14ac:dyDescent="0.2">
      <c r="A317" s="246">
        <v>12</v>
      </c>
      <c r="B317" s="247" t="s">
        <v>2429</v>
      </c>
      <c r="C317" s="248" t="s">
        <v>2231</v>
      </c>
      <c r="D317" s="248"/>
      <c r="E317" s="249"/>
      <c r="F317" s="249"/>
      <c r="G317" s="39" t="s">
        <v>2567</v>
      </c>
      <c r="H317" s="246" t="s">
        <v>2570</v>
      </c>
      <c r="I317" s="76"/>
      <c r="J317" s="221" t="s">
        <v>2231</v>
      </c>
      <c r="K317" s="228"/>
      <c r="L317" s="200" t="s">
        <v>2437</v>
      </c>
      <c r="M317" s="17"/>
      <c r="N317" s="177"/>
      <c r="O317" s="177"/>
      <c r="P317" s="177" t="b">
        <v>0</v>
      </c>
      <c r="Q317" s="177" t="b">
        <v>1</v>
      </c>
      <c r="R317" s="177" t="b">
        <f>NOT(OR(W304="Met",W306="Met",W310="Met",W311="Met",W314="Met",W318="Met",W322="Met"))</f>
        <v>1</v>
      </c>
      <c r="S317" s="177" t="b">
        <v>1</v>
      </c>
      <c r="T317" s="177" t="b">
        <v>0</v>
      </c>
      <c r="U317" s="177" t="str">
        <f>SUBSTITUTE(SUBSTITUTE(SUBSTITUTE("dd"&amp;$B317&amp;$C317&amp;$D317&amp;$E317&amp;$F317,".","_"),"(","_"),")","")</f>
        <v>dd1205_8_6</v>
      </c>
      <c r="V317" s="177"/>
      <c r="W317" s="237"/>
      <c r="X317" s="258"/>
      <c r="Y317" s="177"/>
      <c r="Z317" s="177"/>
      <c r="AA317" s="177"/>
      <c r="AB317" s="177"/>
      <c r="AC317" s="177" t="b">
        <f>OR(AD317:AE317)</f>
        <v>1</v>
      </c>
      <c r="AD317" s="177" t="b">
        <f>T317</f>
        <v>0</v>
      </c>
      <c r="AE317" s="177" t="b">
        <f>AND(R317,NOT(W317="Met"),NOT(W317="N/A"))</f>
        <v>1</v>
      </c>
      <c r="AF317" s="177" t="b">
        <f>AND(AE317,NOT(Q317))</f>
        <v>0</v>
      </c>
      <c r="AG317" s="177"/>
      <c r="AH317" s="177"/>
      <c r="AI317" s="177"/>
      <c r="AJ317" s="177"/>
      <c r="AK317" s="177"/>
      <c r="AL317" s="177"/>
      <c r="AM317" s="177"/>
      <c r="AN317" s="177"/>
      <c r="AO317" s="177"/>
      <c r="AP317" s="19" t="str">
        <f>SUBSTITUTE(SUBSTITUTE(SUBSTITUTE("vch"&amp;$B317&amp;$C317&amp;$D317&amp;$E317&amp;$F317,".","_"),"(","_"),")","")</f>
        <v>vch1205_8_6</v>
      </c>
      <c r="AQ317" s="19" t="str">
        <f>IF(ISBLANK(W317),"",W317)</f>
        <v/>
      </c>
      <c r="AR317" s="177" t="str">
        <f>SUBSTITUTE(SUBSTITUTE(SUBSTITUTE("vnt"&amp;$B317&amp;$C317&amp;$D317&amp;$E317&amp;$F317,".","_"),"(","_"),")","")</f>
        <v>vnt1205_8_6</v>
      </c>
      <c r="AS317" s="19" t="str">
        <f>IF(ISBLANK(X317),"",X317)</f>
        <v/>
      </c>
      <c r="AT317" s="177"/>
    </row>
    <row r="318" spans="1:46" ht="15" customHeight="1" x14ac:dyDescent="0.2">
      <c r="A318" s="246">
        <v>12</v>
      </c>
      <c r="B318" s="247" t="s">
        <v>2429</v>
      </c>
      <c r="C318" s="248" t="s">
        <v>2233</v>
      </c>
      <c r="D318" s="248"/>
      <c r="E318" s="249"/>
      <c r="F318" s="249"/>
      <c r="G318" s="39" t="s">
        <v>2567</v>
      </c>
      <c r="H318" s="246" t="s">
        <v>2570</v>
      </c>
      <c r="I318" s="76"/>
      <c r="J318" s="225" t="s">
        <v>2233</v>
      </c>
      <c r="K318" s="229"/>
      <c r="L318" s="323" t="s">
        <v>2438</v>
      </c>
      <c r="M318" s="17"/>
      <c r="N318" s="177"/>
      <c r="O318" s="177"/>
      <c r="P318" s="177" t="b">
        <v>0</v>
      </c>
      <c r="Q318" s="177" t="b">
        <v>1</v>
      </c>
      <c r="R318" s="177" t="b">
        <f>NOT(OR(W304="Met",W306="Met",W310="Met",W311="Met",W314="Met",W317="Met",W322="Met"))</f>
        <v>1</v>
      </c>
      <c r="S318" s="177" t="b">
        <v>1</v>
      </c>
      <c r="T318" s="177" t="b">
        <v>0</v>
      </c>
      <c r="U318" s="177" t="str">
        <f>SUBSTITUTE(SUBSTITUTE(SUBSTITUTE("dd"&amp;$B318&amp;$C318&amp;$D318&amp;$E318&amp;$F318,".","_"),"(","_"),")","")</f>
        <v>dd1205_8_7</v>
      </c>
      <c r="V318" s="177"/>
      <c r="W318" s="237"/>
      <c r="X318" s="342"/>
      <c r="Y318" s="177"/>
      <c r="Z318" s="177"/>
      <c r="AA318" s="177"/>
      <c r="AB318" s="177"/>
      <c r="AC318" s="177" t="b">
        <f>OR(AD318:AE318)</f>
        <v>1</v>
      </c>
      <c r="AD318" s="177" t="b">
        <f>T318</f>
        <v>0</v>
      </c>
      <c r="AE318" s="177" t="b">
        <f>AND(R318,NOT(W318="Met"),NOT(W318="N/A"))</f>
        <v>1</v>
      </c>
      <c r="AF318" s="177" t="b">
        <f>AND(AE318,NOT(Q318))</f>
        <v>0</v>
      </c>
      <c r="AG318" s="177"/>
      <c r="AH318" s="177"/>
      <c r="AI318" s="177"/>
      <c r="AJ318" s="177"/>
      <c r="AK318" s="177"/>
      <c r="AL318" s="177"/>
      <c r="AM318" s="177"/>
      <c r="AN318" s="177"/>
      <c r="AO318" s="177"/>
      <c r="AP318" s="19" t="str">
        <f>SUBSTITUTE(SUBSTITUTE(SUBSTITUTE("vch"&amp;$B318&amp;$C318&amp;$D318&amp;$E318&amp;$F318,".","_"),"(","_"),")","")</f>
        <v>vch1205_8_7</v>
      </c>
      <c r="AQ318" s="19" t="str">
        <f>IF(ISBLANK(W318),"",W318)</f>
        <v/>
      </c>
      <c r="AR318" s="177" t="str">
        <f>SUBSTITUTE(SUBSTITUTE(SUBSTITUTE("vnt"&amp;$B318&amp;$C318&amp;$D318&amp;$E318&amp;$F318,".","_"),"(","_"),")","")</f>
        <v>vnt1205_8_7</v>
      </c>
      <c r="AS318" s="19" t="str">
        <f>IF(ISBLANK(X318),"",X318)</f>
        <v/>
      </c>
      <c r="AT318" s="177"/>
    </row>
    <row r="319" spans="1:46" ht="15" customHeight="1" x14ac:dyDescent="0.2">
      <c r="A319" s="246">
        <v>12</v>
      </c>
      <c r="B319" s="247" t="s">
        <v>2429</v>
      </c>
      <c r="C319" s="248" t="s">
        <v>2233</v>
      </c>
      <c r="D319" s="248"/>
      <c r="E319" s="249"/>
      <c r="F319" s="249"/>
      <c r="G319" s="39" t="s">
        <v>2567</v>
      </c>
      <c r="H319" s="246" t="s">
        <v>2570</v>
      </c>
      <c r="I319" s="76"/>
      <c r="J319" s="77"/>
      <c r="K319" s="80"/>
      <c r="L319" s="324"/>
      <c r="M319" s="17"/>
      <c r="N319" s="177"/>
      <c r="O319" s="177"/>
      <c r="P319" s="177"/>
      <c r="Q319" s="177"/>
      <c r="R319" s="177"/>
      <c r="S319" s="177"/>
      <c r="T319" s="177"/>
      <c r="U319" s="177"/>
      <c r="V319" s="177"/>
      <c r="W319" s="177"/>
      <c r="X319" s="344"/>
      <c r="Y319" s="177"/>
      <c r="Z319" s="177"/>
      <c r="AA319" s="177"/>
      <c r="AB319" s="177"/>
      <c r="AC319" s="177"/>
      <c r="AD319" s="177"/>
      <c r="AE319" s="177"/>
      <c r="AF319" s="177"/>
      <c r="AG319" s="177"/>
      <c r="AH319" s="177"/>
      <c r="AI319" s="177"/>
      <c r="AJ319" s="177"/>
      <c r="AK319" s="177"/>
      <c r="AL319" s="177"/>
      <c r="AM319" s="177"/>
      <c r="AN319" s="177"/>
      <c r="AO319" s="177"/>
      <c r="AP319" s="177"/>
      <c r="AQ319" s="177"/>
      <c r="AR319" s="177"/>
      <c r="AS319" s="177"/>
      <c r="AT319" s="177"/>
    </row>
    <row r="320" spans="1:46" ht="15" customHeight="1" x14ac:dyDescent="0.2">
      <c r="A320" s="246">
        <v>12</v>
      </c>
      <c r="B320" s="247" t="s">
        <v>2429</v>
      </c>
      <c r="C320" s="248" t="s">
        <v>2233</v>
      </c>
      <c r="D320" s="248"/>
      <c r="E320" s="249"/>
      <c r="F320" s="249"/>
      <c r="G320" s="39" t="s">
        <v>2567</v>
      </c>
      <c r="H320" s="246" t="s">
        <v>2570</v>
      </c>
      <c r="I320" s="76"/>
      <c r="J320" s="77"/>
      <c r="K320" s="80"/>
      <c r="L320" s="324"/>
      <c r="M320" s="17"/>
      <c r="N320" s="177"/>
      <c r="O320" s="177"/>
      <c r="P320" s="177"/>
      <c r="Q320" s="177"/>
      <c r="R320" s="177"/>
      <c r="S320" s="177"/>
      <c r="T320" s="177"/>
      <c r="U320" s="177"/>
      <c r="V320" s="177"/>
      <c r="W320" s="177"/>
      <c r="X320" s="344"/>
      <c r="Y320" s="177"/>
      <c r="Z320" s="177"/>
      <c r="AA320" s="177"/>
      <c r="AB320" s="177"/>
      <c r="AC320" s="177"/>
      <c r="AD320" s="177"/>
      <c r="AE320" s="177"/>
      <c r="AF320" s="177"/>
      <c r="AG320" s="177"/>
      <c r="AH320" s="177"/>
      <c r="AI320" s="177"/>
      <c r="AJ320" s="177"/>
      <c r="AK320" s="177"/>
      <c r="AL320" s="177"/>
      <c r="AM320" s="177"/>
      <c r="AN320" s="177"/>
      <c r="AO320" s="177"/>
      <c r="AP320" s="177"/>
      <c r="AQ320" s="177"/>
      <c r="AR320" s="177"/>
      <c r="AS320" s="177"/>
      <c r="AT320" s="177"/>
    </row>
    <row r="321" spans="1:46" ht="15" customHeight="1" x14ac:dyDescent="0.2">
      <c r="A321" s="246">
        <v>12</v>
      </c>
      <c r="B321" s="247" t="s">
        <v>2429</v>
      </c>
      <c r="C321" s="248" t="s">
        <v>2233</v>
      </c>
      <c r="D321" s="248"/>
      <c r="E321" s="249"/>
      <c r="F321" s="249"/>
      <c r="G321" s="39" t="s">
        <v>2567</v>
      </c>
      <c r="H321" s="246" t="s">
        <v>2570</v>
      </c>
      <c r="I321" s="76"/>
      <c r="J321" s="85"/>
      <c r="K321" s="87"/>
      <c r="L321" s="325"/>
      <c r="M321" s="17"/>
      <c r="N321" s="177"/>
      <c r="O321" s="177"/>
      <c r="P321" s="177"/>
      <c r="Q321" s="177"/>
      <c r="R321" s="177"/>
      <c r="S321" s="177"/>
      <c r="T321" s="177"/>
      <c r="U321" s="177"/>
      <c r="V321" s="177"/>
      <c r="W321" s="177"/>
      <c r="X321" s="343"/>
      <c r="Y321" s="177"/>
      <c r="Z321" s="177"/>
      <c r="AA321" s="177"/>
      <c r="AB321" s="177"/>
      <c r="AC321" s="177"/>
      <c r="AD321" s="177"/>
      <c r="AE321" s="177"/>
      <c r="AF321" s="177"/>
      <c r="AG321" s="177"/>
      <c r="AH321" s="177"/>
      <c r="AI321" s="177"/>
      <c r="AJ321" s="177"/>
      <c r="AK321" s="177"/>
      <c r="AL321" s="177"/>
      <c r="AM321" s="177"/>
      <c r="AN321" s="177"/>
      <c r="AO321" s="177"/>
      <c r="AP321" s="177"/>
      <c r="AQ321" s="177"/>
      <c r="AR321" s="177"/>
      <c r="AS321" s="177"/>
      <c r="AT321" s="177"/>
    </row>
    <row r="322" spans="1:46" ht="15" customHeight="1" thickBot="1" x14ac:dyDescent="0.25">
      <c r="A322" s="246">
        <v>12</v>
      </c>
      <c r="B322" s="247" t="s">
        <v>2429</v>
      </c>
      <c r="C322" s="248" t="s">
        <v>2235</v>
      </c>
      <c r="D322" s="248"/>
      <c r="E322" s="249"/>
      <c r="F322" s="249"/>
      <c r="G322" s="39" t="s">
        <v>2567</v>
      </c>
      <c r="H322" s="246" t="s">
        <v>2570</v>
      </c>
      <c r="I322" s="78"/>
      <c r="J322" s="78" t="s">
        <v>2235</v>
      </c>
      <c r="K322" s="81"/>
      <c r="L322" s="277" t="s">
        <v>2439</v>
      </c>
      <c r="M322" s="205"/>
      <c r="N322" s="205"/>
      <c r="O322" s="205"/>
      <c r="P322" s="205" t="b">
        <v>0</v>
      </c>
      <c r="Q322" s="205" t="b">
        <v>1</v>
      </c>
      <c r="R322" s="205" t="b">
        <f>NOT(OR(W304="Met",W306="Met",W310="Met",W311="Met",W314="Met",W317="Met",W318="Met"))</f>
        <v>1</v>
      </c>
      <c r="S322" s="205" t="b">
        <v>1</v>
      </c>
      <c r="T322" s="205" t="b">
        <v>0</v>
      </c>
      <c r="U322" s="205" t="str">
        <f>SUBSTITUTE(SUBSTITUTE(SUBSTITUTE("dd"&amp;$B322&amp;$C322&amp;$D322&amp;$E322&amp;$F322,".","_"),"(","_"),")","")</f>
        <v>dd1205_8_8</v>
      </c>
      <c r="V322" s="205"/>
      <c r="W322" s="218"/>
      <c r="X322" s="219"/>
      <c r="Y322" s="177"/>
      <c r="Z322" s="177"/>
      <c r="AA322" s="177"/>
      <c r="AB322" s="177"/>
      <c r="AC322" s="177" t="b">
        <f>OR(AD322:AE322)</f>
        <v>1</v>
      </c>
      <c r="AD322" s="177" t="b">
        <f>T322</f>
        <v>0</v>
      </c>
      <c r="AE322" s="177" t="b">
        <f>AND(R322,NOT(W322="Met"),NOT(W322="N/A"))</f>
        <v>1</v>
      </c>
      <c r="AF322" s="177" t="b">
        <f>AND(AE322,NOT(Q322))</f>
        <v>0</v>
      </c>
      <c r="AG322" s="177"/>
      <c r="AH322" s="177"/>
      <c r="AI322" s="177"/>
      <c r="AJ322" s="177"/>
      <c r="AK322" s="177"/>
      <c r="AL322" s="177"/>
      <c r="AM322" s="177"/>
      <c r="AN322" s="177"/>
      <c r="AO322" s="177"/>
      <c r="AP322" s="19" t="str">
        <f>SUBSTITUTE(SUBSTITUTE(SUBSTITUTE("vch"&amp;$B322&amp;$C322&amp;$D322&amp;$E322&amp;$F322,".","_"),"(","_"),")","")</f>
        <v>vch1205_8_8</v>
      </c>
      <c r="AQ322" s="19" t="str">
        <f>IF(ISBLANK(W322),"",W322)</f>
        <v/>
      </c>
      <c r="AR322" s="177" t="str">
        <f>SUBSTITUTE(SUBSTITUTE(SUBSTITUTE("vnt"&amp;$B322&amp;$C322&amp;$D322&amp;$E322&amp;$F322,".","_"),"(","_"),")","")</f>
        <v>vnt1205_8_8</v>
      </c>
      <c r="AS322" s="19" t="str">
        <f>IF(ISBLANK(X322),"",X322)</f>
        <v/>
      </c>
      <c r="AT322" s="177"/>
    </row>
    <row r="323" spans="1:46" ht="15" customHeight="1" thickTop="1" x14ac:dyDescent="0.2">
      <c r="A323" s="246">
        <v>12</v>
      </c>
      <c r="B323" s="247" t="s">
        <v>2440</v>
      </c>
      <c r="C323" s="248"/>
      <c r="D323" s="248"/>
      <c r="E323" s="249"/>
      <c r="F323" s="249"/>
      <c r="G323" s="39" t="s">
        <v>2567</v>
      </c>
      <c r="H323" s="246" t="s">
        <v>2571</v>
      </c>
      <c r="I323" s="76" t="s">
        <v>2440</v>
      </c>
      <c r="J323" s="76"/>
      <c r="K323" s="79"/>
      <c r="L323" s="327" t="s">
        <v>2441</v>
      </c>
      <c r="M323" s="17"/>
      <c r="N323" s="177"/>
      <c r="O323" s="177"/>
      <c r="P323" s="177"/>
      <c r="Q323" s="177"/>
      <c r="R323" s="177"/>
      <c r="S323" s="177"/>
      <c r="T323" s="177"/>
      <c r="U323" s="177"/>
      <c r="V323" s="177"/>
      <c r="W323" s="177"/>
      <c r="X323" s="177"/>
      <c r="Y323" s="177"/>
      <c r="Z323" s="177"/>
      <c r="AA323" s="177"/>
      <c r="AB323" s="177"/>
      <c r="AC323" s="177"/>
      <c r="AD323" s="177"/>
      <c r="AE323" s="177"/>
      <c r="AF323" s="177"/>
      <c r="AG323" s="177"/>
      <c r="AH323" s="177"/>
      <c r="AI323" s="177"/>
      <c r="AJ323" s="177"/>
      <c r="AK323" s="177"/>
      <c r="AL323" s="177"/>
      <c r="AM323" s="177"/>
      <c r="AN323" s="177"/>
      <c r="AO323" s="177"/>
      <c r="AP323" s="177"/>
      <c r="AQ323" s="177"/>
      <c r="AR323" s="177"/>
      <c r="AS323" s="177"/>
      <c r="AT323" s="177"/>
    </row>
    <row r="324" spans="1:46" ht="15" customHeight="1" x14ac:dyDescent="0.2">
      <c r="A324" s="246">
        <v>12</v>
      </c>
      <c r="B324" s="247" t="s">
        <v>2440</v>
      </c>
      <c r="C324" s="248"/>
      <c r="D324" s="248"/>
      <c r="E324" s="249"/>
      <c r="F324" s="249"/>
      <c r="G324" s="39" t="s">
        <v>2567</v>
      </c>
      <c r="H324" s="246" t="s">
        <v>2571</v>
      </c>
      <c r="I324" s="76"/>
      <c r="J324" s="76"/>
      <c r="K324" s="79"/>
      <c r="L324" s="327"/>
      <c r="M324" s="17"/>
      <c r="N324" s="177"/>
      <c r="O324" s="177"/>
      <c r="P324" s="177"/>
      <c r="Q324" s="177"/>
      <c r="R324" s="177"/>
      <c r="S324" s="177"/>
      <c r="T324" s="177"/>
      <c r="U324" s="177"/>
      <c r="V324" s="177"/>
      <c r="W324" s="177"/>
      <c r="X324" s="177"/>
      <c r="Y324" s="177"/>
      <c r="Z324" s="177"/>
      <c r="AA324" s="177"/>
      <c r="AB324" s="177"/>
      <c r="AC324" s="177"/>
      <c r="AD324" s="177"/>
      <c r="AE324" s="177"/>
      <c r="AF324" s="177"/>
      <c r="AG324" s="177"/>
      <c r="AH324" s="177"/>
      <c r="AI324" s="177"/>
      <c r="AJ324" s="177"/>
      <c r="AK324" s="177"/>
      <c r="AL324" s="177"/>
      <c r="AM324" s="177"/>
      <c r="AN324" s="177"/>
      <c r="AO324" s="177"/>
      <c r="AP324" s="177"/>
      <c r="AQ324" s="177"/>
      <c r="AR324" s="177"/>
      <c r="AS324" s="177"/>
      <c r="AT324" s="177"/>
    </row>
    <row r="325" spans="1:46" ht="15" customHeight="1" x14ac:dyDescent="0.2">
      <c r="A325" s="246">
        <v>12</v>
      </c>
      <c r="B325" s="247" t="s">
        <v>2440</v>
      </c>
      <c r="C325" s="248" t="s">
        <v>2259</v>
      </c>
      <c r="D325" s="248"/>
      <c r="E325" s="249"/>
      <c r="F325" s="249"/>
      <c r="G325" s="39" t="s">
        <v>2567</v>
      </c>
      <c r="H325" s="246" t="s">
        <v>2571</v>
      </c>
      <c r="I325" s="76"/>
      <c r="J325" s="85" t="s">
        <v>2259</v>
      </c>
      <c r="K325" s="87"/>
      <c r="L325" s="274" t="s">
        <v>2443</v>
      </c>
      <c r="M325" s="17"/>
      <c r="N325" s="177"/>
      <c r="O325" s="177"/>
      <c r="P325" s="177" t="b">
        <v>1</v>
      </c>
      <c r="Q325" s="177" t="b">
        <v>0</v>
      </c>
      <c r="R325" s="177" t="b">
        <f>AND(S325,$BE$15=1)</f>
        <v>0</v>
      </c>
      <c r="S325" s="177" t="b">
        <f>NOT(W326="Met")</f>
        <v>1</v>
      </c>
      <c r="T325" s="177" t="b">
        <f>AND(NOT(S325),LEN(W325)&gt;0)</f>
        <v>0</v>
      </c>
      <c r="U325" s="177" t="str">
        <f>SUBSTITUTE(SUBSTITUTE(SUBSTITUTE("dd"&amp;$B325&amp;$C325&amp;$D325&amp;$E325&amp;$F325,".","_"),"(","_"),")","")</f>
        <v>dd1205_9_a</v>
      </c>
      <c r="V325" s="177"/>
      <c r="W325" s="237"/>
      <c r="X325" s="258"/>
      <c r="Y325" s="177"/>
      <c r="Z325" s="177"/>
      <c r="AA325" s="177"/>
      <c r="AB325" s="177"/>
      <c r="AC325" s="177" t="b">
        <f>OR(AD325:AE325)</f>
        <v>0</v>
      </c>
      <c r="AD325" s="177" t="b">
        <f>T325</f>
        <v>0</v>
      </c>
      <c r="AE325" s="177" t="b">
        <f>AND(R325,NOT(W325="Met"),NOT(W325="N/A"))</f>
        <v>0</v>
      </c>
      <c r="AF325" s="177" t="b">
        <f>AND(AE325,NOT(Q325))</f>
        <v>0</v>
      </c>
      <c r="AG325" s="177"/>
      <c r="AH325" s="177"/>
      <c r="AI325" s="177"/>
      <c r="AJ325" s="177"/>
      <c r="AK325" s="177"/>
      <c r="AL325" s="177"/>
      <c r="AM325" s="177"/>
      <c r="AN325" s="177"/>
      <c r="AO325" s="177"/>
      <c r="AP325" s="19" t="str">
        <f>SUBSTITUTE(SUBSTITUTE(SUBSTITUTE("vch"&amp;$B325&amp;$C325&amp;$D325&amp;$E325&amp;$F325,".","_"),"(","_"),")","")</f>
        <v>vch1205_9_a</v>
      </c>
      <c r="AQ325" s="19" t="str">
        <f>IF(ISBLANK(W325),"",W325)</f>
        <v/>
      </c>
      <c r="AR325" s="177" t="str">
        <f>SUBSTITUTE(SUBSTITUTE(SUBSTITUTE("vnt"&amp;$B325&amp;$C325&amp;$D325&amp;$E325&amp;$F325,".","_"),"(","_"),")","")</f>
        <v>vnt1205_9_a</v>
      </c>
      <c r="AS325" s="19" t="str">
        <f>IF(ISBLANK(X325),"",X325)</f>
        <v/>
      </c>
      <c r="AT325" s="177"/>
    </row>
    <row r="326" spans="1:46" ht="15" customHeight="1" thickBot="1" x14ac:dyDescent="0.25">
      <c r="A326" s="246">
        <v>12</v>
      </c>
      <c r="B326" s="247" t="s">
        <v>2440</v>
      </c>
      <c r="C326" s="248" t="s">
        <v>2261</v>
      </c>
      <c r="D326" s="248"/>
      <c r="E326" s="249"/>
      <c r="F326" s="249"/>
      <c r="G326" s="39" t="s">
        <v>2567</v>
      </c>
      <c r="H326" s="246" t="s">
        <v>2571</v>
      </c>
      <c r="I326" s="78"/>
      <c r="J326" s="78" t="s">
        <v>2261</v>
      </c>
      <c r="K326" s="81"/>
      <c r="L326" s="277" t="s">
        <v>2444</v>
      </c>
      <c r="M326" s="205"/>
      <c r="N326" s="205"/>
      <c r="O326" s="205"/>
      <c r="P326" s="205" t="b">
        <v>1</v>
      </c>
      <c r="Q326" s="205" t="b">
        <v>0</v>
      </c>
      <c r="R326" s="205" t="b">
        <f>AND(S326,$BE$15=1)</f>
        <v>0</v>
      </c>
      <c r="S326" s="205" t="b">
        <f>NOT(W325="Met")</f>
        <v>1</v>
      </c>
      <c r="T326" s="205" t="b">
        <f>AND(NOT(S326),LEN(W326)&gt;0)</f>
        <v>0</v>
      </c>
      <c r="U326" s="205" t="str">
        <f>SUBSTITUTE(SUBSTITUTE(SUBSTITUTE("dd"&amp;$B326&amp;$C326&amp;$D326&amp;$E326&amp;$F326,".","_"),"(","_"),")","")</f>
        <v>dd1205_9_b</v>
      </c>
      <c r="V326" s="205"/>
      <c r="W326" s="218"/>
      <c r="X326" s="219"/>
      <c r="Y326" s="177"/>
      <c r="Z326" s="177"/>
      <c r="AA326" s="177"/>
      <c r="AB326" s="177"/>
      <c r="AC326" s="177" t="b">
        <f>OR(AD326:AE326)</f>
        <v>0</v>
      </c>
      <c r="AD326" s="177" t="b">
        <f>T326</f>
        <v>0</v>
      </c>
      <c r="AE326" s="177" t="b">
        <f>AND(R326,NOT(W326="Met"),NOT(W326="N/A"))</f>
        <v>0</v>
      </c>
      <c r="AF326" s="177" t="b">
        <f>AND(AE326,NOT(Q326))</f>
        <v>0</v>
      </c>
      <c r="AG326" s="177"/>
      <c r="AH326" s="177"/>
      <c r="AI326" s="177"/>
      <c r="AJ326" s="177"/>
      <c r="AK326" s="177"/>
      <c r="AL326" s="177"/>
      <c r="AM326" s="177"/>
      <c r="AN326" s="177"/>
      <c r="AO326" s="177"/>
      <c r="AP326" s="19" t="str">
        <f>SUBSTITUTE(SUBSTITUTE(SUBSTITUTE("vch"&amp;$B326&amp;$C326&amp;$D326&amp;$E326&amp;$F326,".","_"),"(","_"),")","")</f>
        <v>vch1205_9_b</v>
      </c>
      <c r="AQ326" s="19" t="str">
        <f>IF(ISBLANK(W326),"",W326)</f>
        <v/>
      </c>
      <c r="AR326" s="177" t="str">
        <f>SUBSTITUTE(SUBSTITUTE(SUBSTITUTE("vnt"&amp;$B326&amp;$C326&amp;$D326&amp;$E326&amp;$F326,".","_"),"(","_"),")","")</f>
        <v>vnt1205_9_b</v>
      </c>
      <c r="AS326" s="19" t="str">
        <f>IF(ISBLANK(X326),"",X326)</f>
        <v/>
      </c>
      <c r="AT326" s="177"/>
    </row>
    <row r="327" spans="1:46" ht="15" customHeight="1" thickTop="1" x14ac:dyDescent="0.2">
      <c r="A327" s="246">
        <v>12</v>
      </c>
      <c r="B327" s="247" t="s">
        <v>2445</v>
      </c>
      <c r="C327" s="248"/>
      <c r="D327" s="248"/>
      <c r="E327" s="249"/>
      <c r="F327" s="249"/>
      <c r="G327" s="39" t="s">
        <v>2567</v>
      </c>
      <c r="H327" s="246" t="s">
        <v>2570</v>
      </c>
      <c r="I327" s="82" t="s">
        <v>2445</v>
      </c>
      <c r="J327" s="82"/>
      <c r="K327" s="88"/>
      <c r="L327" s="328" t="s">
        <v>2446</v>
      </c>
      <c r="M327" s="207"/>
      <c r="N327" s="207"/>
      <c r="O327" s="207"/>
      <c r="P327" s="207" t="b">
        <v>0</v>
      </c>
      <c r="Q327" s="207" t="b">
        <v>1</v>
      </c>
      <c r="R327" s="207" t="b">
        <v>1</v>
      </c>
      <c r="S327" s="207" t="b">
        <v>1</v>
      </c>
      <c r="T327" s="207" t="b">
        <v>0</v>
      </c>
      <c r="U327" s="207" t="str">
        <f>SUBSTITUTE(SUBSTITUTE(SUBSTITUTE("dd"&amp;$B327&amp;$C327&amp;$D327&amp;$E327&amp;$F327,".","_"),"(","_"),")","")</f>
        <v>dd1205_10</v>
      </c>
      <c r="V327" s="207"/>
      <c r="W327" s="210"/>
      <c r="X327" s="346"/>
      <c r="Y327" s="177"/>
      <c r="Z327" s="177"/>
      <c r="AA327" s="177"/>
      <c r="AB327" s="177"/>
      <c r="AC327" s="177" t="b">
        <f>OR(AD327:AE327)</f>
        <v>1</v>
      </c>
      <c r="AD327" s="177" t="b">
        <f>T327</f>
        <v>0</v>
      </c>
      <c r="AE327" s="177" t="b">
        <f>AND(R327,NOT(W327="Met"),NOT(W327="N/A"))</f>
        <v>1</v>
      </c>
      <c r="AF327" s="177" t="b">
        <f>AND(AE327,NOT(Q327))</f>
        <v>0</v>
      </c>
      <c r="AG327" s="177"/>
      <c r="AH327" s="177"/>
      <c r="AI327" s="177"/>
      <c r="AJ327" s="177"/>
      <c r="AK327" s="177"/>
      <c r="AL327" s="177"/>
      <c r="AM327" s="177"/>
      <c r="AN327" s="177"/>
      <c r="AO327" s="177"/>
      <c r="AP327" s="19" t="str">
        <f>SUBSTITUTE(SUBSTITUTE(SUBSTITUTE("vch"&amp;$B327&amp;$C327&amp;$D327&amp;$E327&amp;$F327,".","_"),"(","_"),")","")</f>
        <v>vch1205_10</v>
      </c>
      <c r="AQ327" s="19" t="str">
        <f>IF(ISBLANK(W327),"",W327)</f>
        <v/>
      </c>
      <c r="AR327" s="177" t="str">
        <f>SUBSTITUTE(SUBSTITUTE(SUBSTITUTE("vnt"&amp;$B327&amp;$C327&amp;$D327&amp;$E327&amp;$F327,".","_"),"(","_"),")","")</f>
        <v>vnt1205_10</v>
      </c>
      <c r="AS327" s="19" t="str">
        <f>IF(ISBLANK(X327),"",X327)</f>
        <v/>
      </c>
      <c r="AT327" s="177"/>
    </row>
    <row r="328" spans="1:46" ht="15" customHeight="1" thickBot="1" x14ac:dyDescent="0.25">
      <c r="A328" s="246">
        <v>12</v>
      </c>
      <c r="B328" s="247" t="s">
        <v>2445</v>
      </c>
      <c r="C328" s="248"/>
      <c r="D328" s="248"/>
      <c r="E328" s="249"/>
      <c r="F328" s="249"/>
      <c r="G328" s="39" t="s">
        <v>2567</v>
      </c>
      <c r="H328" s="246" t="s">
        <v>2570</v>
      </c>
      <c r="I328" s="78"/>
      <c r="J328" s="78"/>
      <c r="K328" s="81"/>
      <c r="L328" s="329"/>
      <c r="M328" s="205"/>
      <c r="N328" s="205"/>
      <c r="O328" s="205"/>
      <c r="P328" s="205"/>
      <c r="Q328" s="205"/>
      <c r="R328" s="205"/>
      <c r="S328" s="205"/>
      <c r="T328" s="205"/>
      <c r="U328" s="205"/>
      <c r="V328" s="205"/>
      <c r="W328" s="205"/>
      <c r="X328" s="345"/>
      <c r="Y328" s="177"/>
      <c r="Z328" s="177"/>
      <c r="AA328" s="177"/>
      <c r="AB328" s="177"/>
      <c r="AC328" s="177"/>
      <c r="AD328" s="177"/>
      <c r="AE328" s="177"/>
      <c r="AF328" s="177"/>
      <c r="AG328" s="177"/>
      <c r="AH328" s="177"/>
      <c r="AI328" s="177"/>
      <c r="AJ328" s="177"/>
      <c r="AK328" s="177"/>
      <c r="AL328" s="177"/>
      <c r="AM328" s="177"/>
      <c r="AN328" s="177"/>
      <c r="AO328" s="177"/>
      <c r="AP328" s="177"/>
      <c r="AQ328" s="177"/>
      <c r="AR328" s="177"/>
      <c r="AS328" s="177"/>
      <c r="AT328" s="177"/>
    </row>
    <row r="329" spans="1:46" ht="15" customHeight="1" thickTop="1" x14ac:dyDescent="0.2">
      <c r="A329" s="246">
        <v>12</v>
      </c>
      <c r="B329" s="247" t="s">
        <v>2448</v>
      </c>
      <c r="C329" s="248"/>
      <c r="D329" s="248"/>
      <c r="E329" s="249"/>
      <c r="F329" s="249"/>
      <c r="G329" s="39" t="s">
        <v>2567</v>
      </c>
      <c r="H329" s="246" t="s">
        <v>2570</v>
      </c>
      <c r="I329" s="82" t="s">
        <v>2448</v>
      </c>
      <c r="J329" s="82"/>
      <c r="K329" s="88"/>
      <c r="L329" s="328" t="s">
        <v>2449</v>
      </c>
      <c r="M329" s="207"/>
      <c r="N329" s="207"/>
      <c r="O329" s="207"/>
      <c r="P329" s="207" t="b">
        <v>0</v>
      </c>
      <c r="Q329" s="207" t="b">
        <v>1</v>
      </c>
      <c r="R329" s="207" t="b">
        <v>1</v>
      </c>
      <c r="S329" s="207" t="b">
        <v>1</v>
      </c>
      <c r="T329" s="207" t="b">
        <f>AND(W329="N/A",NOT(dstHeat1="None"))</f>
        <v>0</v>
      </c>
      <c r="U329" s="207" t="str">
        <f>SUBSTITUTE(SUBSTITUTE(SUBSTITUTE("dd"&amp;$B329&amp;$C329&amp;$D329&amp;$E329&amp;$F329,".","_"),"(","_"),")","")</f>
        <v>dd1205_11</v>
      </c>
      <c r="V329" s="207"/>
      <c r="W329" s="237"/>
      <c r="X329" s="346"/>
      <c r="Y329" s="177"/>
      <c r="Z329" s="177"/>
      <c r="AA329" s="177"/>
      <c r="AB329" s="177"/>
      <c r="AC329" s="177" t="b">
        <f>OR(AD329:AE329)</f>
        <v>1</v>
      </c>
      <c r="AD329" s="177" t="b">
        <f>T329</f>
        <v>0</v>
      </c>
      <c r="AE329" s="177" t="b">
        <f>AND(R329,NOT(W329="Met"),NOT(W329="N/A"))</f>
        <v>1</v>
      </c>
      <c r="AF329" s="177" t="b">
        <f>AND(AE329,NOT(Q329))</f>
        <v>0</v>
      </c>
      <c r="AG329" s="177"/>
      <c r="AH329" s="177"/>
      <c r="AI329" s="177"/>
      <c r="AJ329" s="177"/>
      <c r="AK329" s="177"/>
      <c r="AL329" s="177"/>
      <c r="AM329" s="177"/>
      <c r="AN329" s="177"/>
      <c r="AO329" s="177"/>
      <c r="AP329" s="19" t="str">
        <f>SUBSTITUTE(SUBSTITUTE(SUBSTITUTE("vch"&amp;$B329&amp;$C329&amp;$D329&amp;$E329&amp;$F329,".","_"),"(","_"),")","")</f>
        <v>vch1205_11</v>
      </c>
      <c r="AQ329" s="19" t="str">
        <f>IF(ISBLANK(W329),"",W329)</f>
        <v/>
      </c>
      <c r="AR329" s="177" t="str">
        <f>SUBSTITUTE(SUBSTITUTE(SUBSTITUTE("vnt"&amp;$B329&amp;$C329&amp;$D329&amp;$E329&amp;$F329,".","_"),"(","_"),")","")</f>
        <v>vnt1205_11</v>
      </c>
      <c r="AS329" s="19" t="str">
        <f>IF(ISBLANK(X329),"",X329)</f>
        <v/>
      </c>
      <c r="AT329" s="177"/>
    </row>
    <row r="330" spans="1:46" ht="15" customHeight="1" thickBot="1" x14ac:dyDescent="0.25">
      <c r="A330" s="246">
        <v>12</v>
      </c>
      <c r="B330" s="247" t="s">
        <v>2448</v>
      </c>
      <c r="C330" s="248"/>
      <c r="D330" s="248"/>
      <c r="E330" s="249"/>
      <c r="F330" s="249"/>
      <c r="G330" s="39" t="s">
        <v>2567</v>
      </c>
      <c r="H330" s="246" t="s">
        <v>2570</v>
      </c>
      <c r="I330" s="78"/>
      <c r="J330" s="78"/>
      <c r="K330" s="81"/>
      <c r="L330" s="329"/>
      <c r="M330" s="205"/>
      <c r="N330" s="205"/>
      <c r="O330" s="205"/>
      <c r="P330" s="205"/>
      <c r="Q330" s="205"/>
      <c r="R330" s="205"/>
      <c r="S330" s="205"/>
      <c r="T330" s="205"/>
      <c r="U330" s="205"/>
      <c r="V330" s="205"/>
      <c r="W330" s="205"/>
      <c r="X330" s="345"/>
      <c r="Y330" s="177"/>
      <c r="Z330" s="177"/>
      <c r="AA330" s="177"/>
      <c r="AB330" s="177"/>
      <c r="AC330" s="177"/>
      <c r="AD330" s="177"/>
      <c r="AE330" s="177"/>
      <c r="AF330" s="177"/>
      <c r="AG330" s="177"/>
      <c r="AH330" s="177"/>
      <c r="AI330" s="177"/>
      <c r="AJ330" s="177"/>
      <c r="AK330" s="177"/>
      <c r="AL330" s="177"/>
      <c r="AM330" s="177"/>
      <c r="AN330" s="177"/>
      <c r="AO330" s="177"/>
      <c r="AP330" s="177"/>
      <c r="AQ330" s="177"/>
      <c r="AR330" s="177"/>
      <c r="AS330" s="177"/>
      <c r="AT330" s="177"/>
    </row>
    <row r="331" spans="1:46" ht="15" customHeight="1" thickTop="1" x14ac:dyDescent="0.2">
      <c r="A331" s="246">
        <v>12</v>
      </c>
      <c r="B331" s="247" t="s">
        <v>2451</v>
      </c>
      <c r="C331" s="248"/>
      <c r="D331" s="248"/>
      <c r="E331" s="249"/>
      <c r="F331" s="249"/>
      <c r="G331" s="39" t="s">
        <v>2567</v>
      </c>
      <c r="H331" s="246" t="s">
        <v>2568</v>
      </c>
      <c r="I331" s="76" t="s">
        <v>2451</v>
      </c>
      <c r="J331" s="76"/>
      <c r="K331" s="79"/>
      <c r="L331" s="327" t="s">
        <v>2452</v>
      </c>
      <c r="M331" s="17"/>
      <c r="N331" s="177"/>
      <c r="O331" s="177"/>
      <c r="P331" s="177"/>
      <c r="Q331" s="177"/>
      <c r="R331" s="177"/>
      <c r="S331" s="177"/>
      <c r="T331" s="177"/>
      <c r="U331" s="177"/>
      <c r="V331" s="177"/>
      <c r="W331" s="177"/>
      <c r="X331" s="177"/>
      <c r="Y331" s="177"/>
      <c r="Z331" s="177"/>
      <c r="AA331" s="177"/>
      <c r="AB331" s="177"/>
      <c r="AC331" s="177"/>
      <c r="AD331" s="177"/>
      <c r="AE331" s="177"/>
      <c r="AF331" s="177"/>
      <c r="AG331" s="177"/>
      <c r="AH331" s="177"/>
      <c r="AI331" s="177"/>
      <c r="AJ331" s="177"/>
      <c r="AK331" s="177"/>
      <c r="AL331" s="177"/>
      <c r="AM331" s="177"/>
      <c r="AN331" s="177"/>
      <c r="AO331" s="177"/>
      <c r="AP331" s="177"/>
      <c r="AQ331" s="177"/>
      <c r="AR331" s="177"/>
      <c r="AS331" s="177"/>
      <c r="AT331" s="177"/>
    </row>
    <row r="332" spans="1:46" ht="15" customHeight="1" x14ac:dyDescent="0.2">
      <c r="A332" s="246">
        <v>12</v>
      </c>
      <c r="B332" s="247" t="s">
        <v>2451</v>
      </c>
      <c r="C332" s="248"/>
      <c r="D332" s="248"/>
      <c r="E332" s="249"/>
      <c r="F332" s="249"/>
      <c r="G332" s="39" t="s">
        <v>2567</v>
      </c>
      <c r="H332" s="246" t="s">
        <v>2568</v>
      </c>
      <c r="I332" s="76"/>
      <c r="J332" s="76"/>
      <c r="K332" s="79"/>
      <c r="L332" s="327"/>
      <c r="M332" s="17"/>
      <c r="N332" s="177"/>
      <c r="O332" s="177"/>
      <c r="P332" s="177"/>
      <c r="Q332" s="177"/>
      <c r="R332" s="177"/>
      <c r="S332" s="177"/>
      <c r="T332" s="177"/>
      <c r="U332" s="177"/>
      <c r="V332" s="177"/>
      <c r="W332" s="177"/>
      <c r="X332" s="177"/>
      <c r="Y332" s="177"/>
      <c r="Z332" s="177"/>
      <c r="AA332" s="177"/>
      <c r="AB332" s="177"/>
      <c r="AC332" s="177"/>
      <c r="AD332" s="177"/>
      <c r="AE332" s="177"/>
      <c r="AF332" s="177"/>
      <c r="AG332" s="177"/>
      <c r="AH332" s="177"/>
      <c r="AI332" s="177"/>
      <c r="AJ332" s="177"/>
      <c r="AK332" s="177"/>
      <c r="AL332" s="177"/>
      <c r="AM332" s="177"/>
      <c r="AN332" s="177"/>
      <c r="AO332" s="177"/>
      <c r="AP332" s="177"/>
      <c r="AQ332" s="177"/>
      <c r="AR332" s="177"/>
      <c r="AS332" s="177"/>
      <c r="AT332" s="177"/>
    </row>
    <row r="333" spans="1:46" ht="15" customHeight="1" x14ac:dyDescent="0.2">
      <c r="A333" s="246">
        <v>12</v>
      </c>
      <c r="B333" s="247" t="s">
        <v>2451</v>
      </c>
      <c r="C333" s="248" t="s">
        <v>2259</v>
      </c>
      <c r="D333" s="248"/>
      <c r="E333" s="249"/>
      <c r="F333" s="249"/>
      <c r="G333" s="39" t="s">
        <v>2567</v>
      </c>
      <c r="H333" s="246" t="s">
        <v>2571</v>
      </c>
      <c r="I333" s="76"/>
      <c r="J333" s="77" t="s">
        <v>2259</v>
      </c>
      <c r="K333" s="80"/>
      <c r="L333" s="324" t="s">
        <v>2453</v>
      </c>
      <c r="M333" s="17"/>
      <c r="N333" s="177"/>
      <c r="O333" s="177"/>
      <c r="P333" s="177" t="b">
        <v>1</v>
      </c>
      <c r="Q333" s="177" t="b">
        <v>0</v>
      </c>
      <c r="R333" s="177" t="b">
        <f>NOT(W335="Met")</f>
        <v>1</v>
      </c>
      <c r="S333" s="177" t="b">
        <v>1</v>
      </c>
      <c r="T333" s="177" t="b">
        <v>0</v>
      </c>
      <c r="U333" s="177" t="str">
        <f>SUBSTITUTE(SUBSTITUTE(SUBSTITUTE("dd"&amp;$B333&amp;$C333&amp;$D333&amp;$E333&amp;$F333,".","_"),"(","_"),")","")</f>
        <v>dd1205_12_a</v>
      </c>
      <c r="V333" s="177"/>
      <c r="W333" s="237"/>
      <c r="X333" s="342"/>
      <c r="Y333" s="177"/>
      <c r="Z333" s="177"/>
      <c r="AA333" s="177"/>
      <c r="AB333" s="177"/>
      <c r="AC333" s="177" t="b">
        <f>OR(AD333:AE333)</f>
        <v>1</v>
      </c>
      <c r="AD333" s="177" t="b">
        <f>T333</f>
        <v>0</v>
      </c>
      <c r="AE333" s="177" t="b">
        <f>AND(R333,NOT(W333="Met"),NOT(W333="N/A"))</f>
        <v>1</v>
      </c>
      <c r="AF333" s="177" t="b">
        <f>AND(AE333,NOT(Q333))</f>
        <v>1</v>
      </c>
      <c r="AG333" s="177"/>
      <c r="AH333" s="177"/>
      <c r="AI333" s="177"/>
      <c r="AJ333" s="177"/>
      <c r="AK333" s="177"/>
      <c r="AL333" s="177"/>
      <c r="AM333" s="177"/>
      <c r="AN333" s="177"/>
      <c r="AO333" s="177"/>
      <c r="AP333" s="19" t="str">
        <f>SUBSTITUTE(SUBSTITUTE(SUBSTITUTE("vch"&amp;$B333&amp;$C333&amp;$D333&amp;$E333&amp;$F333,".","_"),"(","_"),")","")</f>
        <v>vch1205_12_a</v>
      </c>
      <c r="AQ333" s="19" t="str">
        <f>IF(ISBLANK(W333),"",W333)</f>
        <v/>
      </c>
      <c r="AR333" s="177" t="str">
        <f>SUBSTITUTE(SUBSTITUTE(SUBSTITUTE("vnt"&amp;$B333&amp;$C333&amp;$D333&amp;$E333&amp;$F333,".","_"),"(","_"),")","")</f>
        <v>vnt1205_12_a</v>
      </c>
      <c r="AS333" s="19" t="str">
        <f>IF(ISBLANK(X333),"",X333)</f>
        <v/>
      </c>
      <c r="AT333" s="177"/>
    </row>
    <row r="334" spans="1:46" ht="15" customHeight="1" x14ac:dyDescent="0.2">
      <c r="A334" s="246">
        <v>12</v>
      </c>
      <c r="B334" s="247" t="s">
        <v>2451</v>
      </c>
      <c r="C334" s="248" t="s">
        <v>2259</v>
      </c>
      <c r="D334" s="248"/>
      <c r="E334" s="249"/>
      <c r="F334" s="249"/>
      <c r="G334" s="39" t="s">
        <v>2567</v>
      </c>
      <c r="H334" s="251" t="s">
        <v>2571</v>
      </c>
      <c r="I334" s="76"/>
      <c r="J334" s="85"/>
      <c r="K334" s="87"/>
      <c r="L334" s="325"/>
      <c r="M334" s="17"/>
      <c r="N334" s="177"/>
      <c r="O334" s="177"/>
      <c r="P334" s="177"/>
      <c r="Q334" s="177"/>
      <c r="R334" s="177"/>
      <c r="S334" s="177"/>
      <c r="T334" s="177"/>
      <c r="U334" s="177"/>
      <c r="V334" s="177"/>
      <c r="W334" s="177"/>
      <c r="X334" s="343"/>
      <c r="Y334" s="177"/>
      <c r="Z334" s="177"/>
      <c r="AA334" s="177"/>
      <c r="AB334" s="177"/>
      <c r="AC334" s="177"/>
      <c r="AD334" s="177"/>
      <c r="AE334" s="177"/>
      <c r="AF334" s="177"/>
      <c r="AG334" s="177"/>
      <c r="AH334" s="177"/>
      <c r="AI334" s="177"/>
      <c r="AJ334" s="177"/>
      <c r="AK334" s="177"/>
      <c r="AL334" s="177"/>
      <c r="AM334" s="177"/>
      <c r="AN334" s="177"/>
      <c r="AO334" s="177"/>
      <c r="AP334" s="177"/>
      <c r="AQ334" s="177"/>
      <c r="AR334" s="177"/>
      <c r="AS334" s="177"/>
      <c r="AT334" s="177"/>
    </row>
    <row r="335" spans="1:46" ht="15" customHeight="1" x14ac:dyDescent="0.2">
      <c r="A335" s="246">
        <v>12</v>
      </c>
      <c r="B335" s="247" t="s">
        <v>2451</v>
      </c>
      <c r="C335" s="248" t="s">
        <v>2261</v>
      </c>
      <c r="D335" s="248"/>
      <c r="E335" s="249"/>
      <c r="F335" s="249"/>
      <c r="G335" s="39" t="s">
        <v>2567</v>
      </c>
      <c r="H335" s="251" t="s">
        <v>2570</v>
      </c>
      <c r="I335" s="76"/>
      <c r="J335" s="76" t="s">
        <v>2261</v>
      </c>
      <c r="K335" s="79"/>
      <c r="L335" s="324" t="s">
        <v>2454</v>
      </c>
      <c r="M335" s="17"/>
      <c r="N335" s="177"/>
      <c r="O335" s="177"/>
      <c r="P335" s="177" t="b">
        <v>0</v>
      </c>
      <c r="Q335" s="177" t="b">
        <v>1</v>
      </c>
      <c r="R335" s="177" t="b">
        <f>NOT(W333="Met")</f>
        <v>1</v>
      </c>
      <c r="S335" s="177" t="b">
        <v>1</v>
      </c>
      <c r="T335" s="177" t="b">
        <v>0</v>
      </c>
      <c r="U335" s="177" t="str">
        <f>SUBSTITUTE(SUBSTITUTE(SUBSTITUTE("dd"&amp;$B335&amp;$C335&amp;$D335&amp;$E335&amp;$F335,".","_"),"(","_"),")","")</f>
        <v>dd1205_12_b</v>
      </c>
      <c r="V335" s="177"/>
      <c r="W335" s="237"/>
      <c r="X335" s="342"/>
      <c r="Y335" s="177"/>
      <c r="Z335" s="177"/>
      <c r="AA335" s="177"/>
      <c r="AB335" s="177"/>
      <c r="AC335" s="177" t="b">
        <f>OR(AD335:AE335)</f>
        <v>1</v>
      </c>
      <c r="AD335" s="177" t="b">
        <f>T335</f>
        <v>0</v>
      </c>
      <c r="AE335" s="177" t="b">
        <f>AND(R335,NOT(W335="Met"),NOT(W335="N/A"))</f>
        <v>1</v>
      </c>
      <c r="AF335" s="177" t="b">
        <f>AND(AE335,NOT(Q335))</f>
        <v>0</v>
      </c>
      <c r="AG335" s="177"/>
      <c r="AH335" s="177"/>
      <c r="AI335" s="177"/>
      <c r="AJ335" s="177"/>
      <c r="AK335" s="177"/>
      <c r="AL335" s="177"/>
      <c r="AM335" s="177"/>
      <c r="AN335" s="177"/>
      <c r="AO335" s="177"/>
      <c r="AP335" s="19" t="str">
        <f>SUBSTITUTE(SUBSTITUTE(SUBSTITUTE("vch"&amp;$B335&amp;$C335&amp;$D335&amp;$E335&amp;$F335,".","_"),"(","_"),")","")</f>
        <v>vch1205_12_b</v>
      </c>
      <c r="AQ335" s="19" t="str">
        <f>IF(ISBLANK(W335),"",W335)</f>
        <v/>
      </c>
      <c r="AR335" s="177" t="str">
        <f>SUBSTITUTE(SUBSTITUTE(SUBSTITUTE("vnt"&amp;$B335&amp;$C335&amp;$D335&amp;$E335&amp;$F335,".","_"),"(","_"),")","")</f>
        <v>vnt1205_12_b</v>
      </c>
      <c r="AS335" s="19" t="str">
        <f>IF(ISBLANK(X335),"",X335)</f>
        <v/>
      </c>
      <c r="AT335" s="177"/>
    </row>
    <row r="336" spans="1:46" ht="15" customHeight="1" x14ac:dyDescent="0.2">
      <c r="A336" s="246">
        <v>12</v>
      </c>
      <c r="B336" s="247" t="s">
        <v>2451</v>
      </c>
      <c r="C336" s="248" t="s">
        <v>2261</v>
      </c>
      <c r="D336" s="248"/>
      <c r="E336" s="249"/>
      <c r="F336" s="249"/>
      <c r="G336" s="39" t="s">
        <v>2567</v>
      </c>
      <c r="H336" s="254" t="s">
        <v>2570</v>
      </c>
      <c r="I336" s="79"/>
      <c r="J336" s="79"/>
      <c r="K336" s="79"/>
      <c r="L336" s="324"/>
      <c r="M336" s="17"/>
      <c r="N336" s="177"/>
      <c r="O336" s="177"/>
      <c r="P336" s="177"/>
      <c r="Q336" s="177"/>
      <c r="R336" s="177"/>
      <c r="S336" s="177"/>
      <c r="T336" s="177"/>
      <c r="U336" s="177"/>
      <c r="V336" s="177"/>
      <c r="W336" s="177"/>
      <c r="X336" s="344"/>
      <c r="Y336" s="177"/>
      <c r="Z336" s="177"/>
      <c r="AA336" s="177"/>
      <c r="AB336" s="177"/>
      <c r="AC336" s="177"/>
      <c r="AD336" s="177"/>
      <c r="AE336" s="177"/>
      <c r="AF336" s="177"/>
      <c r="AG336" s="177"/>
      <c r="AH336" s="177"/>
      <c r="AI336" s="177"/>
      <c r="AJ336" s="177"/>
      <c r="AK336" s="177"/>
      <c r="AL336" s="177"/>
      <c r="AM336" s="177"/>
      <c r="AN336" s="177"/>
      <c r="AO336" s="177"/>
      <c r="AP336" s="177"/>
      <c r="AQ336" s="177"/>
      <c r="AR336" s="177"/>
      <c r="AS336" s="177"/>
      <c r="AT336" s="177"/>
    </row>
    <row r="337" spans="1:73" ht="15" customHeight="1" x14ac:dyDescent="0.2">
      <c r="A337" s="246">
        <v>12</v>
      </c>
      <c r="B337" s="247" t="s">
        <v>2451</v>
      </c>
      <c r="C337" s="248" t="s">
        <v>2261</v>
      </c>
      <c r="D337" s="248"/>
      <c r="E337" s="249"/>
      <c r="F337" s="250"/>
      <c r="G337" s="39" t="s">
        <v>2567</v>
      </c>
      <c r="H337" s="254" t="s">
        <v>2570</v>
      </c>
      <c r="I337" s="79"/>
      <c r="J337" s="79"/>
      <c r="K337" s="79"/>
      <c r="L337" s="324"/>
      <c r="M337" s="17"/>
      <c r="N337" s="177"/>
      <c r="O337" s="177"/>
      <c r="P337" s="177"/>
      <c r="Q337" s="177"/>
      <c r="R337" s="177"/>
      <c r="S337" s="177"/>
      <c r="T337" s="177"/>
      <c r="U337" s="177"/>
      <c r="V337" s="177"/>
      <c r="W337" s="177"/>
      <c r="X337" s="343"/>
      <c r="Y337" s="177"/>
      <c r="Z337" s="177"/>
      <c r="AA337" s="177"/>
      <c r="AB337" s="177"/>
      <c r="AC337" s="177"/>
      <c r="AD337" s="177"/>
      <c r="AE337" s="177"/>
      <c r="AF337" s="177"/>
      <c r="AG337" s="177"/>
      <c r="AH337" s="177"/>
      <c r="AI337" s="177"/>
      <c r="AJ337" s="177"/>
      <c r="AK337" s="177"/>
      <c r="AL337" s="177"/>
      <c r="AM337" s="177"/>
      <c r="AN337" s="177"/>
      <c r="AO337" s="177"/>
      <c r="AP337" s="177"/>
      <c r="AQ337" s="177"/>
      <c r="AR337" s="177"/>
      <c r="AS337" s="177"/>
      <c r="AT337" s="177"/>
      <c r="AU337" s="177"/>
      <c r="AV337" s="177"/>
      <c r="AW337" s="177"/>
      <c r="AX337" s="177"/>
      <c r="AY337" s="177"/>
      <c r="AZ337" s="177"/>
      <c r="BA337" s="177"/>
      <c r="BB337" s="177"/>
      <c r="BC337" s="177"/>
      <c r="BD337" s="177"/>
      <c r="BE337" s="177"/>
      <c r="BF337" s="177"/>
      <c r="BG337" s="177"/>
      <c r="BH337" s="177"/>
      <c r="BI337" s="177"/>
      <c r="BJ337" s="177"/>
      <c r="BK337" s="177"/>
      <c r="BL337" s="177"/>
      <c r="BM337" s="177"/>
      <c r="BN337" s="177"/>
      <c r="BO337" s="177"/>
      <c r="BP337" s="177"/>
      <c r="BQ337" s="177"/>
      <c r="BR337" s="177"/>
      <c r="BS337" s="177"/>
      <c r="BT337" s="177"/>
      <c r="BU337" s="177"/>
    </row>
    <row r="338" spans="1:73" ht="18.75" customHeight="1" x14ac:dyDescent="0.25">
      <c r="A338" s="246">
        <v>12</v>
      </c>
      <c r="B338" s="247" t="s">
        <v>2603</v>
      </c>
      <c r="C338" s="248"/>
      <c r="D338" s="248"/>
      <c r="E338" s="249"/>
      <c r="F338" s="250"/>
      <c r="G338" s="39" t="s">
        <v>2567</v>
      </c>
      <c r="H338" s="254" t="s">
        <v>2568</v>
      </c>
      <c r="I338" s="330" t="s">
        <v>2456</v>
      </c>
      <c r="J338" s="330"/>
      <c r="K338" s="330"/>
      <c r="L338" s="330"/>
      <c r="M338" s="116"/>
      <c r="N338" s="177"/>
      <c r="O338" s="177"/>
      <c r="P338" s="177"/>
      <c r="Q338" s="177"/>
      <c r="R338" s="177"/>
      <c r="S338" s="177"/>
      <c r="T338" s="177"/>
      <c r="U338" s="177"/>
      <c r="V338" s="177"/>
      <c r="W338" s="116"/>
      <c r="X338" s="116"/>
      <c r="Y338" s="177"/>
      <c r="Z338" s="177"/>
      <c r="AA338" s="177"/>
      <c r="AB338" s="177"/>
      <c r="AC338" s="177"/>
      <c r="AD338" s="177"/>
      <c r="AE338" s="177"/>
      <c r="AF338" s="177"/>
      <c r="AG338" s="177"/>
      <c r="AH338" s="177"/>
      <c r="AI338" s="177"/>
      <c r="AJ338" s="177"/>
      <c r="AK338" s="177"/>
      <c r="AL338" s="177"/>
      <c r="AM338" s="177"/>
      <c r="AN338" s="177"/>
      <c r="AO338" s="177"/>
      <c r="AP338" s="177"/>
      <c r="AQ338" s="177"/>
      <c r="AR338" s="177"/>
      <c r="AS338" s="177"/>
      <c r="AT338" s="177"/>
      <c r="AU338" s="177"/>
      <c r="AV338" s="177"/>
      <c r="AW338" s="177"/>
      <c r="AX338" s="177"/>
      <c r="AY338" s="177"/>
      <c r="AZ338" s="177"/>
      <c r="BA338" s="177"/>
      <c r="BB338" s="177"/>
      <c r="BC338" s="177"/>
      <c r="BD338" s="177"/>
      <c r="BE338" s="177"/>
      <c r="BF338" s="177"/>
      <c r="BG338" s="177"/>
      <c r="BH338" s="177"/>
      <c r="BI338" s="177"/>
      <c r="BJ338" s="177"/>
      <c r="BK338" s="177"/>
      <c r="BL338" s="177"/>
      <c r="BM338" s="177"/>
      <c r="BN338" s="177"/>
      <c r="BO338" s="177"/>
      <c r="BP338" s="177"/>
      <c r="BQ338" s="177"/>
      <c r="BR338" s="177"/>
      <c r="BS338" s="177"/>
      <c r="BT338" s="177"/>
      <c r="BU338" s="177"/>
    </row>
    <row r="339" spans="1:73" ht="15" customHeight="1" x14ac:dyDescent="0.2">
      <c r="A339" s="246">
        <v>12</v>
      </c>
      <c r="B339" s="247" t="s">
        <v>2457</v>
      </c>
      <c r="C339" s="248"/>
      <c r="D339" s="248"/>
      <c r="E339" s="249"/>
      <c r="F339" s="250"/>
      <c r="G339" s="39" t="s">
        <v>2567</v>
      </c>
      <c r="H339" s="254" t="s">
        <v>2570</v>
      </c>
      <c r="I339" s="77" t="s">
        <v>2457</v>
      </c>
      <c r="J339" s="77"/>
      <c r="K339" s="80"/>
      <c r="L339" s="327" t="s">
        <v>2458</v>
      </c>
      <c r="M339" s="17"/>
      <c r="N339" s="17"/>
      <c r="O339" s="17"/>
      <c r="P339" s="17"/>
      <c r="Q339" s="17"/>
      <c r="R339" s="17"/>
      <c r="S339" s="17"/>
      <c r="T339" s="17"/>
      <c r="U339" s="17"/>
      <c r="V339" s="17"/>
      <c r="W339" s="17"/>
      <c r="X339" s="342"/>
      <c r="Y339" s="177"/>
      <c r="Z339" s="177"/>
      <c r="AA339" s="177"/>
      <c r="AB339" s="177"/>
      <c r="AC339" s="177"/>
      <c r="AD339" s="177"/>
      <c r="AE339" s="177"/>
      <c r="AF339" s="177"/>
      <c r="AG339" s="177"/>
      <c r="AH339" s="177"/>
      <c r="AI339" s="177"/>
      <c r="AJ339" s="177"/>
      <c r="AK339" s="177"/>
      <c r="AL339" s="177"/>
      <c r="AM339" s="177"/>
      <c r="AN339" s="177"/>
      <c r="AO339" s="177"/>
      <c r="AP339" s="177"/>
      <c r="AQ339" s="177"/>
      <c r="AR339" s="177" t="str">
        <f>SUBSTITUTE(SUBSTITUTE(SUBSTITUTE("vnt"&amp;$B339&amp;$C339&amp;$D339&amp;$E339&amp;$F339,".","_"),"(","_"),")","")</f>
        <v>vnt1206_1</v>
      </c>
      <c r="AS339" s="19" t="str">
        <f>IF(ISBLANK(X339),"",X339)</f>
        <v/>
      </c>
      <c r="AT339" s="177"/>
      <c r="AU339" s="177"/>
      <c r="AV339" s="177"/>
      <c r="AW339" s="177"/>
      <c r="AX339" s="177"/>
      <c r="AY339" s="177"/>
      <c r="AZ339" s="177"/>
      <c r="BA339" s="177"/>
      <c r="BB339" s="177"/>
      <c r="BC339" s="177"/>
      <c r="BD339" s="177"/>
      <c r="BE339" s="177"/>
      <c r="BF339" s="177"/>
      <c r="BG339" s="177"/>
      <c r="BH339" s="177"/>
      <c r="BI339" s="177"/>
      <c r="BJ339" s="177"/>
      <c r="BK339" s="177"/>
      <c r="BL339" s="177"/>
      <c r="BM339" s="177"/>
      <c r="BN339" s="177"/>
      <c r="BO339" s="177"/>
      <c r="BP339" s="177"/>
      <c r="BQ339" s="177"/>
      <c r="BR339" s="177"/>
      <c r="BS339" s="177"/>
      <c r="BT339" s="177"/>
      <c r="BU339" s="177"/>
    </row>
    <row r="340" spans="1:73" ht="15" customHeight="1" x14ac:dyDescent="0.2">
      <c r="A340" s="246">
        <v>12</v>
      </c>
      <c r="B340" s="247" t="s">
        <v>2457</v>
      </c>
      <c r="C340" s="248"/>
      <c r="D340" s="248"/>
      <c r="E340" s="249"/>
      <c r="F340" s="250"/>
      <c r="G340" s="39" t="s">
        <v>2567</v>
      </c>
      <c r="H340" s="246" t="s">
        <v>2570</v>
      </c>
      <c r="I340" s="77"/>
      <c r="J340" s="77"/>
      <c r="K340" s="80"/>
      <c r="L340" s="327"/>
      <c r="M340" s="17"/>
      <c r="N340" s="17"/>
      <c r="O340" s="17"/>
      <c r="P340" s="17"/>
      <c r="Q340" s="17"/>
      <c r="R340" s="17"/>
      <c r="S340" s="17"/>
      <c r="T340" s="17"/>
      <c r="U340" s="17"/>
      <c r="V340" s="17"/>
      <c r="W340" s="17"/>
      <c r="X340" s="344"/>
      <c r="Y340" s="177"/>
      <c r="Z340" s="177"/>
      <c r="AA340" s="177"/>
      <c r="AB340" s="177"/>
      <c r="AC340" s="177"/>
      <c r="AD340" s="177"/>
      <c r="AE340" s="177"/>
      <c r="AF340" s="177"/>
      <c r="AG340" s="177"/>
      <c r="AH340" s="177"/>
      <c r="AI340" s="177"/>
      <c r="AJ340" s="177"/>
      <c r="AK340" s="177"/>
      <c r="AL340" s="177"/>
      <c r="AM340" s="177"/>
      <c r="AN340" s="177"/>
      <c r="AO340" s="177"/>
      <c r="AP340" s="177"/>
      <c r="AQ340" s="177"/>
      <c r="AR340" s="177"/>
      <c r="AS340" s="177"/>
      <c r="AT340" s="177"/>
      <c r="AU340" s="177"/>
      <c r="AV340" s="177"/>
      <c r="AW340" s="177"/>
      <c r="AX340" s="177"/>
      <c r="AY340" s="177"/>
      <c r="AZ340" s="177"/>
      <c r="BA340" s="177"/>
      <c r="BB340" s="177"/>
      <c r="BC340" s="177"/>
      <c r="BD340" s="177"/>
      <c r="BE340" s="177"/>
      <c r="BF340" s="177"/>
      <c r="BG340" s="177"/>
      <c r="BH340" s="177"/>
      <c r="BI340" s="177"/>
      <c r="BJ340" s="177"/>
      <c r="BK340" s="177"/>
      <c r="BL340" s="177"/>
      <c r="BM340" s="177"/>
      <c r="BN340" s="177"/>
      <c r="BO340" s="177"/>
      <c r="BP340" s="177"/>
      <c r="BQ340" s="177"/>
      <c r="BR340" s="177"/>
      <c r="BS340" s="177"/>
      <c r="BT340" s="177"/>
      <c r="BU340" s="177"/>
    </row>
    <row r="341" spans="1:73" ht="15" customHeight="1" x14ac:dyDescent="0.2">
      <c r="A341" s="246">
        <v>12</v>
      </c>
      <c r="B341" s="247" t="s">
        <v>2457</v>
      </c>
      <c r="C341" s="248" t="s">
        <v>2221</v>
      </c>
      <c r="D341" s="248"/>
      <c r="E341" s="249"/>
      <c r="F341" s="249"/>
      <c r="G341" s="39" t="s">
        <v>2567</v>
      </c>
      <c r="H341" s="246" t="s">
        <v>2570</v>
      </c>
      <c r="I341" s="77"/>
      <c r="J341" s="85" t="s">
        <v>2221</v>
      </c>
      <c r="K341" s="87"/>
      <c r="L341" s="274" t="s">
        <v>2460</v>
      </c>
      <c r="M341" s="17"/>
      <c r="N341" s="17"/>
      <c r="O341" s="17"/>
      <c r="P341" s="17" t="b">
        <v>0</v>
      </c>
      <c r="Q341" s="17" t="b">
        <v>1</v>
      </c>
      <c r="R341" s="17" t="b">
        <v>1</v>
      </c>
      <c r="S341" s="17" t="b">
        <v>1</v>
      </c>
      <c r="T341" s="17" t="b">
        <v>0</v>
      </c>
      <c r="U341" s="17"/>
      <c r="V341" s="17"/>
      <c r="W341" s="224"/>
      <c r="X341" s="344"/>
      <c r="Y341" s="177"/>
      <c r="Z341" s="177"/>
      <c r="AA341" s="177"/>
      <c r="AB341" s="177"/>
      <c r="AC341" s="177" t="b">
        <f>OR(AD341:AE341)</f>
        <v>1</v>
      </c>
      <c r="AD341" s="177" t="b">
        <f>T341</f>
        <v>0</v>
      </c>
      <c r="AE341" s="177" t="b">
        <f>AND(R341,NOT(W341))</f>
        <v>1</v>
      </c>
      <c r="AF341" s="177" t="b">
        <f>AND(AE341,NOT(Q341))</f>
        <v>0</v>
      </c>
      <c r="AG341" s="177"/>
      <c r="AH341" s="177"/>
      <c r="AI341" s="177"/>
      <c r="AJ341" s="177"/>
      <c r="AK341" s="177"/>
      <c r="AL341" s="177"/>
      <c r="AM341" s="177"/>
      <c r="AN341" s="177"/>
      <c r="AO341" s="177"/>
      <c r="AP341" s="19" t="str">
        <f>SUBSTITUTE(SUBSTITUTE(SUBSTITUTE("vch"&amp;$B341&amp;$C341&amp;$D341&amp;$E341&amp;$F341,".","_"),"(","_"),")","")</f>
        <v>vch1206_1_1</v>
      </c>
      <c r="AQ341" s="19" t="str">
        <f>IF(ISBLANK(W341),"",W341)</f>
        <v/>
      </c>
      <c r="AR341" s="177"/>
      <c r="AS341" s="177"/>
      <c r="AT341" s="177"/>
      <c r="AU341" s="177"/>
      <c r="AV341" s="177"/>
      <c r="AW341" s="177"/>
      <c r="AX341" s="177"/>
      <c r="AY341" s="177"/>
      <c r="AZ341" s="177"/>
      <c r="BA341" s="177"/>
      <c r="BB341" s="177"/>
      <c r="BC341" s="177"/>
      <c r="BD341" s="177"/>
      <c r="BE341" s="177"/>
      <c r="BF341" s="177"/>
      <c r="BG341" s="177"/>
      <c r="BH341" s="177"/>
      <c r="BI341" s="177"/>
      <c r="BJ341" s="177"/>
      <c r="BK341" s="177"/>
      <c r="BL341" s="177"/>
      <c r="BM341" s="177"/>
      <c r="BN341" s="177"/>
      <c r="BO341" s="177"/>
      <c r="BP341" s="177"/>
      <c r="BQ341" s="177"/>
      <c r="BR341" s="177"/>
      <c r="BS341" s="177"/>
      <c r="BT341" s="177"/>
      <c r="BU341" s="177"/>
    </row>
    <row r="342" spans="1:73" ht="15" customHeight="1" x14ac:dyDescent="0.2">
      <c r="A342" s="246">
        <v>12</v>
      </c>
      <c r="B342" s="247" t="s">
        <v>2457</v>
      </c>
      <c r="C342" s="248" t="s">
        <v>2223</v>
      </c>
      <c r="D342" s="248"/>
      <c r="E342" s="249"/>
      <c r="F342" s="249"/>
      <c r="G342" s="39" t="s">
        <v>2567</v>
      </c>
      <c r="H342" s="246" t="s">
        <v>2570</v>
      </c>
      <c r="I342" s="77"/>
      <c r="J342" s="225" t="s">
        <v>2223</v>
      </c>
      <c r="K342" s="229"/>
      <c r="L342" s="323" t="s">
        <v>2461</v>
      </c>
      <c r="M342" s="17"/>
      <c r="N342" s="17"/>
      <c r="O342" s="17"/>
      <c r="P342" s="17" t="b">
        <v>0</v>
      </c>
      <c r="Q342" s="17" t="b">
        <v>1</v>
      </c>
      <c r="R342" s="17" t="b">
        <v>1</v>
      </c>
      <c r="S342" s="17" t="b">
        <v>1</v>
      </c>
      <c r="T342" s="17" t="b">
        <v>0</v>
      </c>
      <c r="U342" s="17"/>
      <c r="V342" s="17"/>
      <c r="W342" s="224"/>
      <c r="X342" s="344"/>
      <c r="Y342" s="177"/>
      <c r="Z342" s="177"/>
      <c r="AA342" s="177"/>
      <c r="AB342" s="177"/>
      <c r="AC342" s="177" t="b">
        <f>OR(AD342:AE342)</f>
        <v>1</v>
      </c>
      <c r="AD342" s="177" t="b">
        <f>T342</f>
        <v>0</v>
      </c>
      <c r="AE342" s="177" t="b">
        <f>AND(R342,NOT(W342))</f>
        <v>1</v>
      </c>
      <c r="AF342" s="177" t="b">
        <f>AND(AE342,NOT(Q342))</f>
        <v>0</v>
      </c>
      <c r="AG342" s="177"/>
      <c r="AH342" s="177"/>
      <c r="AI342" s="177"/>
      <c r="AJ342" s="177"/>
      <c r="AK342" s="177"/>
      <c r="AL342" s="177"/>
      <c r="AM342" s="177"/>
      <c r="AN342" s="177"/>
      <c r="AO342" s="177"/>
      <c r="AP342" s="19" t="str">
        <f>SUBSTITUTE(SUBSTITUTE(SUBSTITUTE("vch"&amp;$B342&amp;$C342&amp;$D342&amp;$E342&amp;$F342,".","_"),"(","_"),")","")</f>
        <v>vch1206_1_2</v>
      </c>
      <c r="AQ342" s="19" t="str">
        <f>IF(ISBLANK(W342),"",W342)</f>
        <v/>
      </c>
      <c r="AR342" s="177"/>
      <c r="AS342" s="177"/>
      <c r="AT342" s="177"/>
      <c r="AU342" s="177"/>
      <c r="AV342" s="177"/>
      <c r="AW342" s="177"/>
      <c r="AX342" s="177"/>
      <c r="AY342" s="177"/>
      <c r="AZ342" s="177"/>
      <c r="BA342" s="177"/>
      <c r="BB342" s="177"/>
      <c r="BC342" s="177"/>
      <c r="BD342" s="177"/>
      <c r="BE342" s="177"/>
      <c r="BF342" s="177"/>
      <c r="BG342" s="177"/>
      <c r="BH342" s="177"/>
      <c r="BI342" s="177"/>
      <c r="BJ342" s="177"/>
      <c r="BK342" s="177"/>
      <c r="BL342" s="177"/>
      <c r="BM342" s="177"/>
      <c r="BN342" s="177"/>
      <c r="BO342" s="177"/>
      <c r="BP342" s="177"/>
      <c r="BQ342" s="177"/>
      <c r="BR342" s="177"/>
      <c r="BS342" s="177"/>
      <c r="BT342" s="177"/>
      <c r="BU342" s="177"/>
    </row>
    <row r="343" spans="1:73" ht="15" customHeight="1" x14ac:dyDescent="0.2">
      <c r="A343" s="246">
        <v>12</v>
      </c>
      <c r="B343" s="247" t="s">
        <v>2457</v>
      </c>
      <c r="C343" s="248" t="s">
        <v>2223</v>
      </c>
      <c r="D343" s="248"/>
      <c r="E343" s="249"/>
      <c r="F343" s="249"/>
      <c r="G343" s="39" t="s">
        <v>2567</v>
      </c>
      <c r="H343" s="246" t="s">
        <v>2570</v>
      </c>
      <c r="I343" s="77"/>
      <c r="J343" s="85"/>
      <c r="K343" s="87"/>
      <c r="L343" s="325"/>
      <c r="M343" s="17"/>
      <c r="N343" s="17"/>
      <c r="O343" s="17"/>
      <c r="P343" s="17"/>
      <c r="Q343" s="17"/>
      <c r="R343" s="17"/>
      <c r="S343" s="17"/>
      <c r="T343" s="17"/>
      <c r="U343" s="17"/>
      <c r="V343" s="17"/>
      <c r="W343" s="17"/>
      <c r="X343" s="344"/>
      <c r="Y343" s="177"/>
      <c r="Z343" s="177"/>
      <c r="AA343" s="177"/>
      <c r="AB343" s="177"/>
      <c r="AC343" s="177"/>
      <c r="AD343" s="177"/>
      <c r="AE343" s="177"/>
      <c r="AF343" s="177"/>
      <c r="AG343" s="177"/>
      <c r="AH343" s="177"/>
      <c r="AI343" s="177"/>
      <c r="AJ343" s="177"/>
      <c r="AK343" s="177"/>
      <c r="AL343" s="177"/>
      <c r="AM343" s="177"/>
      <c r="AN343" s="177"/>
      <c r="AO343" s="177"/>
      <c r="AP343" s="177"/>
      <c r="AQ343" s="177"/>
      <c r="AR343" s="177"/>
      <c r="AS343" s="177"/>
      <c r="AT343" s="177"/>
      <c r="AU343" s="177"/>
      <c r="AV343" s="177"/>
      <c r="AW343" s="177"/>
      <c r="AX343" s="177"/>
      <c r="AY343" s="177"/>
      <c r="AZ343" s="177"/>
      <c r="BA343" s="177"/>
      <c r="BB343" s="177"/>
      <c r="BC343" s="177"/>
      <c r="BD343" s="177"/>
      <c r="BE343" s="177"/>
      <c r="BF343" s="177"/>
      <c r="BG343" s="177"/>
      <c r="BH343" s="177"/>
      <c r="BI343" s="177"/>
      <c r="BJ343" s="177"/>
      <c r="BK343" s="177"/>
      <c r="BL343" s="177"/>
      <c r="BM343" s="177"/>
      <c r="BN343" s="177"/>
      <c r="BO343" s="177"/>
      <c r="BP343" s="177"/>
      <c r="BQ343" s="177"/>
      <c r="BR343" s="177"/>
      <c r="BS343" s="177"/>
      <c r="BT343" s="177"/>
      <c r="BU343" s="177"/>
    </row>
    <row r="344" spans="1:73" ht="15" customHeight="1" x14ac:dyDescent="0.2">
      <c r="A344" s="246">
        <v>12</v>
      </c>
      <c r="B344" s="247" t="s">
        <v>2457</v>
      </c>
      <c r="C344" s="248" t="s">
        <v>2225</v>
      </c>
      <c r="D344" s="248"/>
      <c r="E344" s="249"/>
      <c r="F344" s="249"/>
      <c r="G344" s="39" t="s">
        <v>2567</v>
      </c>
      <c r="H344" s="246" t="s">
        <v>2570</v>
      </c>
      <c r="I344" s="77"/>
      <c r="J344" s="225" t="s">
        <v>2225</v>
      </c>
      <c r="K344" s="229"/>
      <c r="L344" s="323" t="s">
        <v>2462</v>
      </c>
      <c r="M344" s="17"/>
      <c r="N344" s="17"/>
      <c r="O344" s="17"/>
      <c r="P344" s="17" t="b">
        <v>0</v>
      </c>
      <c r="Q344" s="17" t="b">
        <v>1</v>
      </c>
      <c r="R344" s="17" t="b">
        <v>1</v>
      </c>
      <c r="S344" s="17" t="b">
        <v>1</v>
      </c>
      <c r="T344" s="17" t="b">
        <v>0</v>
      </c>
      <c r="U344" s="17"/>
      <c r="V344" s="17"/>
      <c r="W344" s="224"/>
      <c r="X344" s="344"/>
      <c r="Y344" s="177"/>
      <c r="Z344" s="177"/>
      <c r="AA344" s="177"/>
      <c r="AB344" s="177"/>
      <c r="AC344" s="177" t="b">
        <f>OR(AD344:AE344)</f>
        <v>1</v>
      </c>
      <c r="AD344" s="177" t="b">
        <f>T344</f>
        <v>0</v>
      </c>
      <c r="AE344" s="177" t="b">
        <f>AND(R344,NOT(W344))</f>
        <v>1</v>
      </c>
      <c r="AF344" s="177" t="b">
        <f>AND(AE344,NOT(Q344))</f>
        <v>0</v>
      </c>
      <c r="AG344" s="177"/>
      <c r="AH344" s="177"/>
      <c r="AI344" s="177"/>
      <c r="AJ344" s="177"/>
      <c r="AK344" s="177"/>
      <c r="AL344" s="177"/>
      <c r="AM344" s="177"/>
      <c r="AN344" s="177"/>
      <c r="AO344" s="177"/>
      <c r="AP344" s="19" t="str">
        <f>SUBSTITUTE(SUBSTITUTE(SUBSTITUTE("vch"&amp;$B344&amp;$C344&amp;$D344&amp;$E344&amp;$F344,".","_"),"(","_"),")","")</f>
        <v>vch1206_1_3</v>
      </c>
      <c r="AQ344" s="19" t="str">
        <f>IF(ISBLANK(W344),"",W344)</f>
        <v/>
      </c>
      <c r="AR344" s="177"/>
      <c r="AS344" s="177"/>
      <c r="AT344" s="177"/>
      <c r="AU344" s="177"/>
      <c r="AV344" s="177"/>
      <c r="AW344" s="177"/>
      <c r="AX344" s="177"/>
      <c r="AY344" s="177"/>
      <c r="AZ344" s="177"/>
      <c r="BA344" s="177"/>
      <c r="BB344" s="177"/>
      <c r="BC344" s="177"/>
      <c r="BD344" s="177"/>
      <c r="BE344" s="177"/>
      <c r="BF344" s="177"/>
      <c r="BG344" s="177"/>
      <c r="BH344" s="177"/>
      <c r="BI344" s="177"/>
      <c r="BJ344" s="177"/>
      <c r="BK344" s="177"/>
      <c r="BL344" s="177"/>
      <c r="BM344" s="177"/>
      <c r="BN344" s="177"/>
      <c r="BO344" s="177"/>
      <c r="BP344" s="177"/>
      <c r="BQ344" s="177"/>
      <c r="BR344" s="177"/>
      <c r="BS344" s="177"/>
      <c r="BT344" s="177"/>
      <c r="BU344" s="177"/>
    </row>
    <row r="345" spans="1:73" ht="15" customHeight="1" x14ac:dyDescent="0.2">
      <c r="A345" s="246">
        <v>12</v>
      </c>
      <c r="B345" s="247" t="s">
        <v>2457</v>
      </c>
      <c r="C345" s="248" t="s">
        <v>2225</v>
      </c>
      <c r="D345" s="248"/>
      <c r="E345" s="249"/>
      <c r="F345" s="249"/>
      <c r="G345" s="39" t="s">
        <v>2567</v>
      </c>
      <c r="H345" s="246" t="s">
        <v>2570</v>
      </c>
      <c r="I345" s="77"/>
      <c r="J345" s="77"/>
      <c r="K345" s="80"/>
      <c r="L345" s="324"/>
      <c r="M345" s="17"/>
      <c r="N345" s="17"/>
      <c r="O345" s="17"/>
      <c r="P345" s="17"/>
      <c r="Q345" s="17"/>
      <c r="R345" s="17"/>
      <c r="S345" s="17"/>
      <c r="T345" s="17"/>
      <c r="U345" s="17"/>
      <c r="V345" s="17"/>
      <c r="W345" s="17"/>
      <c r="X345" s="344"/>
      <c r="Y345" s="177"/>
      <c r="Z345" s="177"/>
      <c r="AA345" s="177"/>
      <c r="AB345" s="177"/>
      <c r="AC345" s="177"/>
      <c r="AD345" s="177"/>
      <c r="AE345" s="177"/>
      <c r="AF345" s="177"/>
      <c r="AG345" s="177"/>
      <c r="AH345" s="177"/>
      <c r="AI345" s="177"/>
      <c r="AJ345" s="177"/>
      <c r="AK345" s="177"/>
      <c r="AL345" s="177"/>
      <c r="AM345" s="177"/>
      <c r="AN345" s="177"/>
      <c r="AO345" s="177"/>
      <c r="AP345" s="177"/>
      <c r="AQ345" s="177"/>
      <c r="AR345" s="177"/>
      <c r="AS345" s="177"/>
      <c r="AT345" s="177"/>
      <c r="AU345" s="177"/>
      <c r="AV345" s="177"/>
      <c r="AW345" s="177"/>
      <c r="AX345" s="177"/>
      <c r="AY345" s="177"/>
      <c r="AZ345" s="177"/>
      <c r="BA345" s="177"/>
      <c r="BB345" s="177"/>
      <c r="BC345" s="177"/>
      <c r="BD345" s="177"/>
      <c r="BE345" s="177"/>
      <c r="BF345" s="177"/>
      <c r="BG345" s="177"/>
      <c r="BH345" s="177"/>
      <c r="BI345" s="177"/>
      <c r="BJ345" s="177"/>
      <c r="BK345" s="177"/>
      <c r="BL345" s="177"/>
      <c r="BM345" s="177"/>
      <c r="BN345" s="177"/>
      <c r="BO345" s="177"/>
      <c r="BP345" s="177"/>
      <c r="BQ345" s="177"/>
      <c r="BR345" s="177"/>
      <c r="BS345" s="177"/>
      <c r="BT345" s="177"/>
      <c r="BU345" s="177"/>
    </row>
    <row r="346" spans="1:73" ht="15" customHeight="1" x14ac:dyDescent="0.2">
      <c r="A346" s="246">
        <v>12</v>
      </c>
      <c r="B346" s="247" t="s">
        <v>2457</v>
      </c>
      <c r="C346" s="248" t="s">
        <v>2225</v>
      </c>
      <c r="D346" s="248"/>
      <c r="E346" s="249"/>
      <c r="F346" s="249"/>
      <c r="G346" s="39" t="s">
        <v>2567</v>
      </c>
      <c r="H346" s="246" t="s">
        <v>2570</v>
      </c>
      <c r="I346" s="77"/>
      <c r="J346" s="77"/>
      <c r="K346" s="80"/>
      <c r="L346" s="324"/>
      <c r="M346" s="17"/>
      <c r="N346" s="17"/>
      <c r="O346" s="17"/>
      <c r="P346" s="17"/>
      <c r="Q346" s="17"/>
      <c r="R346" s="17"/>
      <c r="S346" s="17"/>
      <c r="T346" s="17"/>
      <c r="U346" s="17"/>
      <c r="V346" s="17"/>
      <c r="W346" s="17"/>
      <c r="X346" s="344"/>
      <c r="Y346" s="177"/>
      <c r="Z346" s="177"/>
      <c r="AA346" s="177"/>
      <c r="AB346" s="177"/>
      <c r="AC346" s="177"/>
      <c r="AD346" s="177"/>
      <c r="AE346" s="177"/>
      <c r="AF346" s="177"/>
      <c r="AG346" s="177"/>
      <c r="AH346" s="177"/>
      <c r="AI346" s="177"/>
      <c r="AJ346" s="177"/>
      <c r="AK346" s="177"/>
      <c r="AL346" s="177"/>
      <c r="AM346" s="177"/>
      <c r="AN346" s="177"/>
      <c r="AO346" s="177"/>
      <c r="AP346" s="177"/>
      <c r="AQ346" s="177"/>
      <c r="AR346" s="177"/>
      <c r="AS346" s="177"/>
      <c r="AT346" s="177"/>
      <c r="AU346" s="177"/>
      <c r="AV346" s="177"/>
      <c r="AW346" s="177"/>
      <c r="AX346" s="177"/>
      <c r="AY346" s="177"/>
      <c r="AZ346" s="177"/>
      <c r="BA346" s="177"/>
      <c r="BB346" s="177"/>
      <c r="BC346" s="177"/>
      <c r="BD346" s="177"/>
      <c r="BE346" s="177"/>
      <c r="BF346" s="177"/>
      <c r="BG346" s="177"/>
      <c r="BH346" s="177"/>
      <c r="BI346" s="177"/>
      <c r="BJ346" s="177"/>
      <c r="BK346" s="177"/>
      <c r="BL346" s="177"/>
      <c r="BM346" s="177"/>
      <c r="BN346" s="177"/>
      <c r="BO346" s="177"/>
      <c r="BP346" s="177"/>
      <c r="BQ346" s="177"/>
      <c r="BR346" s="177"/>
      <c r="BS346" s="177"/>
      <c r="BT346" s="177"/>
      <c r="BU346" s="177"/>
    </row>
    <row r="347" spans="1:73" ht="15" customHeight="1" x14ac:dyDescent="0.2">
      <c r="A347" s="246">
        <v>12</v>
      </c>
      <c r="B347" s="247" t="s">
        <v>2457</v>
      </c>
      <c r="C347" s="248" t="s">
        <v>2225</v>
      </c>
      <c r="D347" s="248"/>
      <c r="E347" s="249"/>
      <c r="F347" s="249"/>
      <c r="G347" s="39" t="s">
        <v>2567</v>
      </c>
      <c r="H347" s="246" t="s">
        <v>2570</v>
      </c>
      <c r="I347" s="77"/>
      <c r="J347" s="85"/>
      <c r="K347" s="87"/>
      <c r="L347" s="325"/>
      <c r="M347" s="17"/>
      <c r="N347" s="17"/>
      <c r="O347" s="17"/>
      <c r="P347" s="17"/>
      <c r="Q347" s="17"/>
      <c r="R347" s="17"/>
      <c r="S347" s="17"/>
      <c r="T347" s="17"/>
      <c r="U347" s="17"/>
      <c r="V347" s="17"/>
      <c r="W347" s="17"/>
      <c r="X347" s="344"/>
      <c r="Y347" s="177"/>
      <c r="Z347" s="177"/>
      <c r="AA347" s="177"/>
      <c r="AB347" s="177"/>
      <c r="AC347" s="177"/>
      <c r="AD347" s="177"/>
      <c r="AE347" s="177"/>
      <c r="AF347" s="177"/>
      <c r="AG347" s="177"/>
      <c r="AH347" s="177"/>
      <c r="AI347" s="177"/>
      <c r="AJ347" s="177"/>
      <c r="AK347" s="177"/>
      <c r="AL347" s="177"/>
      <c r="AM347" s="177"/>
      <c r="AN347" s="177"/>
      <c r="AO347" s="177"/>
      <c r="AP347" s="177"/>
      <c r="AQ347" s="177"/>
      <c r="AR347" s="177"/>
      <c r="AS347" s="177"/>
      <c r="AT347" s="177"/>
      <c r="AU347" s="177"/>
      <c r="AV347" s="177"/>
      <c r="AW347" s="177"/>
      <c r="AX347" s="177"/>
      <c r="AY347" s="177"/>
      <c r="AZ347" s="177"/>
      <c r="BA347" s="177"/>
      <c r="BB347" s="177"/>
      <c r="BC347" s="177"/>
      <c r="BD347" s="177"/>
      <c r="BE347" s="177"/>
      <c r="BF347" s="177"/>
      <c r="BG347" s="177"/>
      <c r="BH347" s="177"/>
      <c r="BI347" s="177"/>
      <c r="BJ347" s="177"/>
      <c r="BK347" s="177"/>
      <c r="BL347" s="177"/>
      <c r="BM347" s="177"/>
      <c r="BN347" s="177"/>
      <c r="BO347" s="177"/>
      <c r="BP347" s="177"/>
      <c r="BQ347" s="177"/>
      <c r="BR347" s="177"/>
      <c r="BS347" s="177"/>
      <c r="BT347" s="177"/>
      <c r="BU347" s="177"/>
    </row>
    <row r="348" spans="1:73" ht="15" customHeight="1" x14ac:dyDescent="0.2">
      <c r="A348" s="246">
        <v>12</v>
      </c>
      <c r="B348" s="247" t="s">
        <v>2457</v>
      </c>
      <c r="C348" s="248" t="s">
        <v>2227</v>
      </c>
      <c r="D348" s="248"/>
      <c r="E348" s="249"/>
      <c r="F348" s="249"/>
      <c r="G348" s="39" t="s">
        <v>2567</v>
      </c>
      <c r="H348" s="246" t="s">
        <v>2570</v>
      </c>
      <c r="I348" s="77"/>
      <c r="J348" s="221" t="s">
        <v>2227</v>
      </c>
      <c r="K348" s="228"/>
      <c r="L348" s="200" t="s">
        <v>2463</v>
      </c>
      <c r="M348" s="17"/>
      <c r="N348" s="17"/>
      <c r="O348" s="17"/>
      <c r="P348" s="17" t="b">
        <v>0</v>
      </c>
      <c r="Q348" s="17" t="b">
        <v>1</v>
      </c>
      <c r="R348" s="17" t="b">
        <v>1</v>
      </c>
      <c r="S348" s="17" t="b">
        <v>1</v>
      </c>
      <c r="T348" s="17" t="b">
        <v>0</v>
      </c>
      <c r="U348" s="17"/>
      <c r="V348" s="17"/>
      <c r="W348" s="224"/>
      <c r="X348" s="344"/>
      <c r="Y348" s="177"/>
      <c r="Z348" s="177"/>
      <c r="AA348" s="177"/>
      <c r="AB348" s="177"/>
      <c r="AC348" s="177" t="b">
        <f>OR(AD348:AE348)</f>
        <v>1</v>
      </c>
      <c r="AD348" s="177" t="b">
        <f>T348</f>
        <v>0</v>
      </c>
      <c r="AE348" s="177" t="b">
        <f>AND(R348,NOT(W348))</f>
        <v>1</v>
      </c>
      <c r="AF348" s="177" t="b">
        <f>AND(AE348,NOT(Q348))</f>
        <v>0</v>
      </c>
      <c r="AG348" s="177"/>
      <c r="AH348" s="177"/>
      <c r="AI348" s="177"/>
      <c r="AJ348" s="177"/>
      <c r="AK348" s="177"/>
      <c r="AL348" s="177"/>
      <c r="AM348" s="177"/>
      <c r="AN348" s="177"/>
      <c r="AO348" s="177"/>
      <c r="AP348" s="19" t="str">
        <f>SUBSTITUTE(SUBSTITUTE(SUBSTITUTE("vch"&amp;$B348&amp;$C348&amp;$D348&amp;$E348&amp;$F348,".","_"),"(","_"),")","")</f>
        <v>vch1206_1_4</v>
      </c>
      <c r="AQ348" s="19" t="str">
        <f>IF(ISBLANK(W348),"",W348)</f>
        <v/>
      </c>
      <c r="AR348" s="177"/>
      <c r="AS348" s="177"/>
      <c r="AT348" s="177"/>
      <c r="AU348" s="177"/>
      <c r="AV348" s="177"/>
      <c r="AW348" s="177"/>
      <c r="AX348" s="177"/>
      <c r="AY348" s="177"/>
      <c r="AZ348" s="177"/>
      <c r="BA348" s="177"/>
      <c r="BB348" s="177"/>
      <c r="BC348" s="177"/>
      <c r="BD348" s="177"/>
      <c r="BE348" s="177"/>
      <c r="BF348" s="177"/>
      <c r="BG348" s="177"/>
      <c r="BH348" s="177"/>
      <c r="BI348" s="177"/>
      <c r="BJ348" s="177"/>
      <c r="BK348" s="177"/>
      <c r="BL348" s="177"/>
      <c r="BM348" s="177"/>
      <c r="BN348" s="177"/>
      <c r="BO348" s="177"/>
      <c r="BP348" s="177"/>
      <c r="BQ348" s="177"/>
      <c r="BR348" s="177"/>
      <c r="BS348" s="177"/>
      <c r="BT348" s="177"/>
      <c r="BU348" s="177"/>
    </row>
    <row r="349" spans="1:73" ht="15" customHeight="1" x14ac:dyDescent="0.2">
      <c r="A349" s="246">
        <v>12</v>
      </c>
      <c r="B349" s="247" t="s">
        <v>2457</v>
      </c>
      <c r="C349" s="248" t="s">
        <v>2229</v>
      </c>
      <c r="D349" s="248"/>
      <c r="E349" s="249"/>
      <c r="F349" s="249"/>
      <c r="G349" s="39" t="s">
        <v>2567</v>
      </c>
      <c r="H349" s="246" t="s">
        <v>2570</v>
      </c>
      <c r="I349" s="77"/>
      <c r="J349" s="221" t="s">
        <v>2229</v>
      </c>
      <c r="K349" s="228"/>
      <c r="L349" s="200" t="s">
        <v>2464</v>
      </c>
      <c r="M349" s="17"/>
      <c r="N349" s="17"/>
      <c r="O349" s="17"/>
      <c r="P349" s="17" t="b">
        <v>0</v>
      </c>
      <c r="Q349" s="17" t="b">
        <v>1</v>
      </c>
      <c r="R349" s="17" t="b">
        <v>1</v>
      </c>
      <c r="S349" s="17" t="b">
        <v>1</v>
      </c>
      <c r="T349" s="17" t="b">
        <v>0</v>
      </c>
      <c r="U349" s="17"/>
      <c r="V349" s="17"/>
      <c r="W349" s="224"/>
      <c r="X349" s="344"/>
      <c r="Y349" s="177"/>
      <c r="Z349" s="177"/>
      <c r="AA349" s="177"/>
      <c r="AB349" s="177"/>
      <c r="AC349" s="177" t="b">
        <f>OR(AD349:AE349)</f>
        <v>1</v>
      </c>
      <c r="AD349" s="177" t="b">
        <f>T349</f>
        <v>0</v>
      </c>
      <c r="AE349" s="177" t="b">
        <f>AND(R349,NOT(W349))</f>
        <v>1</v>
      </c>
      <c r="AF349" s="177" t="b">
        <f>AND(AE349,NOT(Q349))</f>
        <v>0</v>
      </c>
      <c r="AG349" s="177"/>
      <c r="AH349" s="177"/>
      <c r="AI349" s="177"/>
      <c r="AJ349" s="177"/>
      <c r="AK349" s="177"/>
      <c r="AL349" s="177"/>
      <c r="AM349" s="177"/>
      <c r="AN349" s="177"/>
      <c r="AO349" s="177"/>
      <c r="AP349" s="19" t="str">
        <f>SUBSTITUTE(SUBSTITUTE(SUBSTITUTE("vch"&amp;$B349&amp;$C349&amp;$D349&amp;$E349&amp;$F349,".","_"),"(","_"),")","")</f>
        <v>vch1206_1_5</v>
      </c>
      <c r="AQ349" s="19" t="str">
        <f>IF(ISBLANK(W349),"",W349)</f>
        <v/>
      </c>
      <c r="AR349" s="177"/>
      <c r="AS349" s="177"/>
      <c r="AT349" s="177"/>
      <c r="AU349" s="177"/>
      <c r="AV349" s="177"/>
      <c r="AW349" s="177"/>
      <c r="AX349" s="177"/>
      <c r="AY349" s="177"/>
      <c r="AZ349" s="177"/>
      <c r="BA349" s="177"/>
      <c r="BB349" s="177"/>
      <c r="BC349" s="177"/>
      <c r="BD349" s="177"/>
      <c r="BE349" s="177"/>
      <c r="BF349" s="177"/>
      <c r="BG349" s="177"/>
      <c r="BH349" s="177"/>
      <c r="BI349" s="177"/>
      <c r="BJ349" s="177"/>
      <c r="BK349" s="177"/>
      <c r="BL349" s="177"/>
      <c r="BM349" s="177"/>
      <c r="BN349" s="177"/>
      <c r="BO349" s="177"/>
      <c r="BP349" s="177"/>
      <c r="BQ349" s="177"/>
      <c r="BR349" s="177"/>
      <c r="BS349" s="177"/>
      <c r="BT349" s="177"/>
      <c r="BU349" s="177"/>
    </row>
    <row r="350" spans="1:73" s="22" customFormat="1" ht="15" customHeight="1" x14ac:dyDescent="0.2">
      <c r="A350" s="246">
        <v>12</v>
      </c>
      <c r="B350" s="247" t="s">
        <v>2457</v>
      </c>
      <c r="C350" s="248" t="s">
        <v>2231</v>
      </c>
      <c r="D350" s="248"/>
      <c r="E350" s="249"/>
      <c r="F350" s="249"/>
      <c r="G350" s="39" t="s">
        <v>2567</v>
      </c>
      <c r="H350" s="246" t="s">
        <v>2570</v>
      </c>
      <c r="I350" s="77"/>
      <c r="J350" s="225" t="s">
        <v>2231</v>
      </c>
      <c r="K350" s="229"/>
      <c r="L350" s="323" t="s">
        <v>2465</v>
      </c>
      <c r="M350" s="17"/>
      <c r="N350" s="17"/>
      <c r="O350" s="17"/>
      <c r="P350" s="17" t="b">
        <v>0</v>
      </c>
      <c r="Q350" s="17" t="b">
        <v>1</v>
      </c>
      <c r="R350" s="17" t="b">
        <v>1</v>
      </c>
      <c r="S350" s="17" t="b">
        <v>1</v>
      </c>
      <c r="T350" s="17" t="b">
        <v>0</v>
      </c>
      <c r="U350" s="17" t="str">
        <f>SUBSTITUTE(SUBSTITUTE(SUBSTITUTE("dd"&amp;$B350&amp;$C350&amp;$D350&amp;$E350&amp;$F350,".","_"),"(","_"),")","")</f>
        <v>dd1206_1_6</v>
      </c>
      <c r="V350" s="17"/>
      <c r="W350" s="202"/>
      <c r="X350" s="344"/>
      <c r="Y350" s="177"/>
      <c r="Z350" s="177"/>
      <c r="AA350" s="177"/>
      <c r="AB350" s="177"/>
      <c r="AC350" s="177" t="b">
        <f>OR(AD350:AE350)</f>
        <v>1</v>
      </c>
      <c r="AD350" s="177" t="b">
        <f>T350</f>
        <v>0</v>
      </c>
      <c r="AE350" s="177" t="b">
        <f>AND(R350,NOT(W350="Met"),NOT(W350="N/A"))</f>
        <v>1</v>
      </c>
      <c r="AF350" s="177" t="b">
        <f>AND(AE350,NOT(Q350))</f>
        <v>0</v>
      </c>
      <c r="AG350" s="177"/>
      <c r="AH350" s="177"/>
      <c r="AI350" s="177"/>
      <c r="AJ350" s="177"/>
      <c r="AK350" s="177"/>
      <c r="AL350" s="177"/>
      <c r="AM350" s="177"/>
      <c r="AN350" s="177"/>
      <c r="AO350" s="177"/>
      <c r="AP350" s="19" t="str">
        <f>SUBSTITUTE(SUBSTITUTE(SUBSTITUTE("vch"&amp;$B350&amp;$C350&amp;$D350&amp;$E350&amp;$F350,".","_"),"(","_"),")","")</f>
        <v>vch1206_1_6</v>
      </c>
      <c r="AQ350" s="19" t="str">
        <f>IF(ISBLANK(W350),"",W350)</f>
        <v/>
      </c>
      <c r="AR350" s="177"/>
      <c r="AS350" s="177"/>
      <c r="AT350" s="177"/>
      <c r="AU350" s="177"/>
      <c r="AV350" s="177"/>
      <c r="AW350" s="177"/>
      <c r="AX350" s="177"/>
      <c r="AY350" s="177"/>
      <c r="AZ350" s="177"/>
      <c r="BA350" s="177"/>
      <c r="BB350" s="177"/>
      <c r="BC350" s="177"/>
      <c r="BD350" s="177"/>
      <c r="BE350" s="177"/>
      <c r="BF350" s="177"/>
      <c r="BG350" s="177"/>
      <c r="BH350" s="177"/>
      <c r="BI350" s="177"/>
      <c r="BJ350" s="177"/>
      <c r="BK350" s="177"/>
      <c r="BL350" s="177"/>
      <c r="BM350" s="177"/>
      <c r="BN350" s="177"/>
      <c r="BO350" s="177"/>
      <c r="BP350" s="177"/>
      <c r="BQ350" s="177"/>
      <c r="BR350" s="177"/>
      <c r="BS350" s="177"/>
      <c r="BT350" s="177"/>
      <c r="BU350" s="177"/>
    </row>
    <row r="351" spans="1:73" ht="15" customHeight="1" x14ac:dyDescent="0.2">
      <c r="A351" s="246">
        <v>12</v>
      </c>
      <c r="B351" s="247" t="s">
        <v>2457</v>
      </c>
      <c r="C351" s="248" t="s">
        <v>2231</v>
      </c>
      <c r="D351" s="248"/>
      <c r="E351" s="249"/>
      <c r="F351" s="249"/>
      <c r="G351" s="39" t="s">
        <v>2567</v>
      </c>
      <c r="H351" s="246" t="s">
        <v>2570</v>
      </c>
      <c r="I351" s="77"/>
      <c r="J351" s="85"/>
      <c r="K351" s="87"/>
      <c r="L351" s="325"/>
      <c r="M351" s="17"/>
      <c r="N351" s="17"/>
      <c r="O351" s="17"/>
      <c r="P351" s="17"/>
      <c r="Q351" s="17"/>
      <c r="R351" s="17"/>
      <c r="S351" s="17"/>
      <c r="T351" s="17"/>
      <c r="U351" s="17"/>
      <c r="V351" s="17"/>
      <c r="W351" s="17"/>
      <c r="X351" s="344"/>
      <c r="Y351" s="177"/>
      <c r="Z351" s="177"/>
      <c r="AA351" s="177"/>
      <c r="AB351" s="177"/>
      <c r="AC351" s="177"/>
      <c r="AD351" s="177"/>
      <c r="AE351" s="177"/>
      <c r="AF351" s="177"/>
      <c r="AG351" s="177"/>
      <c r="AH351" s="177"/>
      <c r="AI351" s="177"/>
      <c r="AJ351" s="177"/>
      <c r="AK351" s="177"/>
      <c r="AL351" s="177"/>
      <c r="AM351" s="177"/>
      <c r="AN351" s="177"/>
      <c r="AO351" s="177"/>
      <c r="AP351" s="177"/>
      <c r="AQ351" s="177"/>
      <c r="AR351" s="177"/>
      <c r="AS351" s="177"/>
      <c r="AT351" s="177"/>
      <c r="AU351" s="177"/>
      <c r="AV351" s="177"/>
      <c r="AW351" s="177"/>
      <c r="AX351" s="177"/>
      <c r="AY351" s="177"/>
      <c r="AZ351" s="177"/>
      <c r="BA351" s="177"/>
      <c r="BB351" s="177"/>
      <c r="BC351" s="177"/>
      <c r="BD351" s="177"/>
      <c r="BE351" s="177"/>
      <c r="BF351" s="177"/>
      <c r="BG351" s="177"/>
      <c r="BH351" s="177"/>
      <c r="BI351" s="177"/>
      <c r="BJ351" s="177"/>
      <c r="BK351" s="177"/>
      <c r="BL351" s="177"/>
      <c r="BM351" s="177"/>
      <c r="BN351" s="177"/>
      <c r="BO351" s="177"/>
      <c r="BP351" s="177"/>
      <c r="BQ351" s="177"/>
      <c r="BR351" s="177"/>
      <c r="BS351" s="177"/>
      <c r="BT351" s="177"/>
      <c r="BU351" s="177"/>
    </row>
    <row r="352" spans="1:73" s="22" customFormat="1" ht="15" customHeight="1" x14ac:dyDescent="0.2">
      <c r="A352" s="246">
        <v>12</v>
      </c>
      <c r="B352" s="247" t="s">
        <v>2457</v>
      </c>
      <c r="C352" s="248" t="s">
        <v>2233</v>
      </c>
      <c r="D352" s="248"/>
      <c r="E352" s="249"/>
      <c r="F352" s="249"/>
      <c r="G352" s="39" t="s">
        <v>2567</v>
      </c>
      <c r="H352" s="246" t="s">
        <v>2570</v>
      </c>
      <c r="I352" s="77"/>
      <c r="J352" s="225" t="s">
        <v>2233</v>
      </c>
      <c r="K352" s="229"/>
      <c r="L352" s="323" t="s">
        <v>2466</v>
      </c>
      <c r="M352" s="17"/>
      <c r="N352" s="17"/>
      <c r="O352" s="17"/>
      <c r="P352" s="17" t="b">
        <v>0</v>
      </c>
      <c r="Q352" s="17" t="b">
        <v>1</v>
      </c>
      <c r="R352" s="17" t="b">
        <v>1</v>
      </c>
      <c r="S352" s="17" t="b">
        <v>1</v>
      </c>
      <c r="T352" s="17" t="b">
        <v>0</v>
      </c>
      <c r="U352" s="17"/>
      <c r="V352" s="17"/>
      <c r="W352" s="224"/>
      <c r="X352" s="344"/>
      <c r="Y352" s="177"/>
      <c r="Z352" s="177"/>
      <c r="AA352" s="177"/>
      <c r="AB352" s="177"/>
      <c r="AC352" s="177" t="b">
        <f>OR(AD352:AE352)</f>
        <v>1</v>
      </c>
      <c r="AD352" s="177" t="b">
        <f>T352</f>
        <v>0</v>
      </c>
      <c r="AE352" s="177" t="b">
        <f>AND(R352,NOT(W352))</f>
        <v>1</v>
      </c>
      <c r="AF352" s="177" t="b">
        <f>AND(AE352,NOT(Q352))</f>
        <v>0</v>
      </c>
      <c r="AG352" s="177"/>
      <c r="AH352" s="177"/>
      <c r="AI352" s="177"/>
      <c r="AJ352" s="177"/>
      <c r="AK352" s="177"/>
      <c r="AL352" s="177"/>
      <c r="AM352" s="177"/>
      <c r="AN352" s="177"/>
      <c r="AO352" s="177"/>
      <c r="AP352" s="19" t="str">
        <f>SUBSTITUTE(SUBSTITUTE(SUBSTITUTE("vch"&amp;$B352&amp;$C352&amp;$D352&amp;$E352&amp;$F352,".","_"),"(","_"),")","")</f>
        <v>vch1206_1_7</v>
      </c>
      <c r="AQ352" s="19" t="str">
        <f>IF(ISBLANK(W352),"",W352)</f>
        <v/>
      </c>
      <c r="AR352" s="177"/>
      <c r="AS352" s="177"/>
      <c r="AT352" s="177"/>
      <c r="AU352" s="177"/>
      <c r="AV352" s="177"/>
      <c r="AW352" s="177"/>
      <c r="AX352" s="177"/>
      <c r="AY352" s="177"/>
      <c r="AZ352" s="177"/>
      <c r="BA352" s="177"/>
      <c r="BB352" s="177"/>
      <c r="BC352" s="177"/>
      <c r="BD352" s="177"/>
      <c r="BE352" s="177"/>
      <c r="BF352" s="177"/>
      <c r="BG352" s="177"/>
      <c r="BH352" s="177"/>
      <c r="BI352" s="177"/>
      <c r="BJ352" s="177"/>
      <c r="BK352" s="177"/>
      <c r="BL352" s="177"/>
      <c r="BM352" s="177"/>
      <c r="BN352" s="177"/>
      <c r="BO352" s="177"/>
      <c r="BP352" s="177"/>
      <c r="BQ352" s="177"/>
      <c r="BR352" s="177"/>
      <c r="BS352" s="177"/>
      <c r="BT352" s="177"/>
      <c r="BU352" s="177"/>
    </row>
    <row r="353" spans="1:46" ht="15" customHeight="1" x14ac:dyDescent="0.2">
      <c r="A353" s="246">
        <v>12</v>
      </c>
      <c r="B353" s="247" t="s">
        <v>2457</v>
      </c>
      <c r="C353" s="248" t="s">
        <v>2233</v>
      </c>
      <c r="D353" s="248"/>
      <c r="E353" s="249"/>
      <c r="F353" s="249"/>
      <c r="G353" s="39" t="s">
        <v>2567</v>
      </c>
      <c r="H353" s="246" t="s">
        <v>2570</v>
      </c>
      <c r="I353" s="77"/>
      <c r="J353" s="77"/>
      <c r="K353" s="80"/>
      <c r="L353" s="324"/>
      <c r="M353" s="17"/>
      <c r="N353" s="17"/>
      <c r="O353" s="17"/>
      <c r="P353" s="17"/>
      <c r="Q353" s="17"/>
      <c r="R353" s="17"/>
      <c r="S353" s="17"/>
      <c r="T353" s="17"/>
      <c r="U353" s="17"/>
      <c r="V353" s="17"/>
      <c r="W353" s="17"/>
      <c r="X353" s="344"/>
      <c r="Y353" s="177"/>
      <c r="Z353" s="177"/>
      <c r="AA353" s="177"/>
      <c r="AB353" s="177"/>
      <c r="AC353" s="177"/>
      <c r="AD353" s="177"/>
      <c r="AE353" s="177"/>
      <c r="AF353" s="177"/>
      <c r="AG353" s="177"/>
      <c r="AH353" s="177"/>
      <c r="AI353" s="177"/>
      <c r="AJ353" s="177"/>
      <c r="AK353" s="177"/>
      <c r="AL353" s="177"/>
      <c r="AM353" s="177"/>
      <c r="AN353" s="177"/>
      <c r="AO353" s="177"/>
      <c r="AP353" s="177"/>
      <c r="AQ353" s="177"/>
      <c r="AR353" s="177"/>
      <c r="AS353" s="177"/>
      <c r="AT353" s="177"/>
    </row>
    <row r="354" spans="1:46" ht="15" customHeight="1" x14ac:dyDescent="0.2">
      <c r="A354" s="246">
        <v>12</v>
      </c>
      <c r="B354" s="247" t="s">
        <v>2457</v>
      </c>
      <c r="C354" s="248" t="s">
        <v>2233</v>
      </c>
      <c r="D354" s="248"/>
      <c r="E354" s="249"/>
      <c r="F354" s="249"/>
      <c r="G354" s="39" t="s">
        <v>2567</v>
      </c>
      <c r="H354" s="246" t="s">
        <v>2570</v>
      </c>
      <c r="I354" s="77"/>
      <c r="J354" s="85"/>
      <c r="K354" s="87"/>
      <c r="L354" s="325"/>
      <c r="M354" s="17"/>
      <c r="N354" s="17"/>
      <c r="O354" s="17"/>
      <c r="P354" s="17"/>
      <c r="Q354" s="17"/>
      <c r="R354" s="17"/>
      <c r="S354" s="17"/>
      <c r="T354" s="17"/>
      <c r="U354" s="17"/>
      <c r="V354" s="17"/>
      <c r="W354" s="17"/>
      <c r="X354" s="344"/>
      <c r="Y354" s="177"/>
      <c r="Z354" s="177"/>
      <c r="AA354" s="177"/>
      <c r="AB354" s="177"/>
      <c r="AC354" s="177"/>
      <c r="AD354" s="177"/>
      <c r="AE354" s="177"/>
      <c r="AF354" s="177"/>
      <c r="AG354" s="177"/>
      <c r="AH354" s="177"/>
      <c r="AI354" s="177"/>
      <c r="AJ354" s="177"/>
      <c r="AK354" s="177"/>
      <c r="AL354" s="177"/>
      <c r="AM354" s="177"/>
      <c r="AN354" s="177"/>
      <c r="AO354" s="177"/>
      <c r="AP354" s="177"/>
      <c r="AQ354" s="177"/>
      <c r="AR354" s="177"/>
      <c r="AS354" s="177"/>
      <c r="AT354" s="177"/>
    </row>
    <row r="355" spans="1:46" ht="15" customHeight="1" x14ac:dyDescent="0.2">
      <c r="A355" s="246">
        <v>12</v>
      </c>
      <c r="B355" s="247" t="s">
        <v>2457</v>
      </c>
      <c r="C355" s="248" t="s">
        <v>2235</v>
      </c>
      <c r="D355" s="248"/>
      <c r="E355" s="249"/>
      <c r="F355" s="249"/>
      <c r="G355" s="39" t="s">
        <v>2567</v>
      </c>
      <c r="H355" s="246" t="s">
        <v>2570</v>
      </c>
      <c r="I355" s="77"/>
      <c r="J355" s="77" t="s">
        <v>2235</v>
      </c>
      <c r="K355" s="80"/>
      <c r="L355" s="324" t="s">
        <v>2467</v>
      </c>
      <c r="M355" s="17"/>
      <c r="N355" s="17"/>
      <c r="O355" s="17"/>
      <c r="P355" s="17" t="b">
        <v>0</v>
      </c>
      <c r="Q355" s="17" t="b">
        <v>1</v>
      </c>
      <c r="R355" s="17" t="b">
        <v>1</v>
      </c>
      <c r="S355" s="17" t="b">
        <v>1</v>
      </c>
      <c r="T355" s="17" t="b">
        <v>0</v>
      </c>
      <c r="U355" s="17" t="str">
        <f>SUBSTITUTE(SUBSTITUTE(SUBSTITUTE("dd"&amp;$B355&amp;$C355&amp;$D355&amp;$E355&amp;$F355,".","_"),"(","_"),")","")</f>
        <v>dd1206_1_8</v>
      </c>
      <c r="V355" s="17"/>
      <c r="W355" s="202"/>
      <c r="X355" s="344"/>
      <c r="Y355" s="177"/>
      <c r="Z355" s="177"/>
      <c r="AA355" s="177"/>
      <c r="AB355" s="177"/>
      <c r="AC355" s="177" t="b">
        <f>OR(AD355:AE355)</f>
        <v>1</v>
      </c>
      <c r="AD355" s="177" t="b">
        <f>T355</f>
        <v>0</v>
      </c>
      <c r="AE355" s="177" t="b">
        <f>AND(R355,NOT(W355="Met"),NOT(W355="N/A"))</f>
        <v>1</v>
      </c>
      <c r="AF355" s="177" t="b">
        <f>AND(AE355,NOT(Q355))</f>
        <v>0</v>
      </c>
      <c r="AG355" s="177"/>
      <c r="AH355" s="177"/>
      <c r="AI355" s="177"/>
      <c r="AJ355" s="177"/>
      <c r="AK355" s="177"/>
      <c r="AL355" s="177"/>
      <c r="AM355" s="177"/>
      <c r="AN355" s="177"/>
      <c r="AO355" s="177"/>
      <c r="AP355" s="19" t="str">
        <f>SUBSTITUTE(SUBSTITUTE(SUBSTITUTE("vch"&amp;$B355&amp;$C355&amp;$D355&amp;$E355&amp;$F355,".","_"),"(","_"),")","")</f>
        <v>vch1206_1_8</v>
      </c>
      <c r="AQ355" s="19" t="str">
        <f>IF(ISBLANK(W355),"",W355)</f>
        <v/>
      </c>
      <c r="AR355" s="177"/>
      <c r="AS355" s="177"/>
      <c r="AT355" s="177"/>
    </row>
    <row r="356" spans="1:46" ht="15" customHeight="1" thickBot="1" x14ac:dyDescent="0.25">
      <c r="A356" s="246">
        <v>12</v>
      </c>
      <c r="B356" s="247" t="s">
        <v>2457</v>
      </c>
      <c r="C356" s="248" t="s">
        <v>2235</v>
      </c>
      <c r="D356" s="248"/>
      <c r="E356" s="249"/>
      <c r="F356" s="249"/>
      <c r="G356" s="39" t="s">
        <v>2567</v>
      </c>
      <c r="H356" s="246" t="s">
        <v>2570</v>
      </c>
      <c r="I356" s="78"/>
      <c r="J356" s="78"/>
      <c r="K356" s="81"/>
      <c r="L356" s="326"/>
      <c r="M356" s="205"/>
      <c r="N356" s="205"/>
      <c r="O356" s="205"/>
      <c r="P356" s="205"/>
      <c r="Q356" s="205"/>
      <c r="R356" s="205"/>
      <c r="S356" s="205"/>
      <c r="T356" s="205"/>
      <c r="U356" s="205"/>
      <c r="V356" s="205"/>
      <c r="W356" s="205"/>
      <c r="X356" s="345"/>
      <c r="Y356" s="177"/>
      <c r="Z356" s="177"/>
      <c r="AA356" s="177"/>
      <c r="AB356" s="177"/>
      <c r="AC356" s="177"/>
      <c r="AD356" s="177"/>
      <c r="AE356" s="177"/>
      <c r="AF356" s="177"/>
      <c r="AG356" s="177"/>
      <c r="AH356" s="177"/>
      <c r="AI356" s="177"/>
      <c r="AJ356" s="177"/>
      <c r="AK356" s="177"/>
      <c r="AL356" s="177"/>
      <c r="AM356" s="177"/>
      <c r="AN356" s="177"/>
      <c r="AO356" s="177"/>
      <c r="AP356" s="177"/>
      <c r="AQ356" s="177"/>
      <c r="AR356" s="177"/>
      <c r="AS356" s="177"/>
      <c r="AT356" s="177"/>
    </row>
    <row r="357" spans="1:46" ht="15" customHeight="1" thickTop="1" x14ac:dyDescent="0.2">
      <c r="A357" s="246">
        <v>12</v>
      </c>
      <c r="B357" s="247" t="s">
        <v>2468</v>
      </c>
      <c r="C357" s="248"/>
      <c r="D357" s="248"/>
      <c r="E357" s="249"/>
      <c r="F357" s="249"/>
      <c r="G357" s="39" t="s">
        <v>2567</v>
      </c>
      <c r="H357" s="246" t="s">
        <v>2570</v>
      </c>
      <c r="I357" s="76" t="s">
        <v>2468</v>
      </c>
      <c r="J357" s="76"/>
      <c r="K357" s="79"/>
      <c r="L357" s="327" t="s">
        <v>2469</v>
      </c>
      <c r="M357" s="17"/>
      <c r="N357" s="177"/>
      <c r="O357" s="177"/>
      <c r="P357" s="177" t="b">
        <v>0</v>
      </c>
      <c r="Q357" s="177" t="b">
        <v>1</v>
      </c>
      <c r="R357" s="177" t="b">
        <v>1</v>
      </c>
      <c r="S357" s="177" t="b">
        <v>1</v>
      </c>
      <c r="T357" s="177" t="b">
        <v>0</v>
      </c>
      <c r="U357" s="177"/>
      <c r="V357" s="177"/>
      <c r="W357" s="201"/>
      <c r="X357" s="344"/>
      <c r="Y357" s="177"/>
      <c r="Z357" s="177"/>
      <c r="AA357" s="177"/>
      <c r="AB357" s="177"/>
      <c r="AC357" s="177" t="b">
        <f>OR(AD357:AE357)</f>
        <v>1</v>
      </c>
      <c r="AD357" s="177" t="b">
        <f>T357</f>
        <v>0</v>
      </c>
      <c r="AE357" s="177" t="b">
        <f>AND(R357,NOT(W357))</f>
        <v>1</v>
      </c>
      <c r="AF357" s="177" t="b">
        <f>AND(AE357,NOT(Q357))</f>
        <v>0</v>
      </c>
      <c r="AG357" s="177"/>
      <c r="AH357" s="177"/>
      <c r="AI357" s="177"/>
      <c r="AJ357" s="177"/>
      <c r="AK357" s="177"/>
      <c r="AL357" s="177"/>
      <c r="AM357" s="177"/>
      <c r="AN357" s="177"/>
      <c r="AO357" s="177"/>
      <c r="AP357" s="19" t="str">
        <f>SUBSTITUTE(SUBSTITUTE(SUBSTITUTE("vch"&amp;$B357&amp;$C357&amp;$D357&amp;$E357&amp;$F357,".","_"),"(","_"),")","")</f>
        <v>vch1206_2</v>
      </c>
      <c r="AQ357" s="19" t="str">
        <f>IF(ISBLANK(W357),"",W357)</f>
        <v/>
      </c>
      <c r="AR357" s="177" t="str">
        <f>SUBSTITUTE(SUBSTITUTE(SUBSTITUTE("vnt"&amp;$B357&amp;$C357&amp;$D357&amp;$E357&amp;$F357,".","_"),"(","_"),")","")</f>
        <v>vnt1206_2</v>
      </c>
      <c r="AS357" s="19" t="str">
        <f>IF(ISBLANK(X357),"",X357)</f>
        <v/>
      </c>
      <c r="AT357" s="177"/>
    </row>
    <row r="358" spans="1:46" ht="15" customHeight="1" x14ac:dyDescent="0.2">
      <c r="A358" s="246">
        <v>12</v>
      </c>
      <c r="B358" s="247" t="s">
        <v>2468</v>
      </c>
      <c r="C358" s="248"/>
      <c r="D358" s="248"/>
      <c r="E358" s="249"/>
      <c r="F358" s="249"/>
      <c r="G358" s="39" t="s">
        <v>2567</v>
      </c>
      <c r="H358" s="246" t="s">
        <v>2570</v>
      </c>
      <c r="I358" s="76"/>
      <c r="J358" s="76"/>
      <c r="K358" s="79"/>
      <c r="L358" s="327"/>
      <c r="M358" s="17"/>
      <c r="N358" s="177"/>
      <c r="O358" s="177"/>
      <c r="P358" s="177"/>
      <c r="Q358" s="177"/>
      <c r="R358" s="177"/>
      <c r="S358" s="177"/>
      <c r="T358" s="177"/>
      <c r="U358" s="177"/>
      <c r="V358" s="177"/>
      <c r="W358" s="177"/>
      <c r="X358" s="344"/>
      <c r="Y358" s="177"/>
      <c r="Z358" s="177"/>
      <c r="AA358" s="177"/>
      <c r="AB358" s="177"/>
      <c r="AC358" s="177"/>
      <c r="AD358" s="177"/>
      <c r="AE358" s="177"/>
      <c r="AF358" s="177"/>
      <c r="AG358" s="177"/>
      <c r="AH358" s="177"/>
      <c r="AI358" s="177"/>
      <c r="AJ358" s="177"/>
      <c r="AK358" s="177"/>
      <c r="AL358" s="177"/>
      <c r="AM358" s="177"/>
      <c r="AN358" s="177"/>
      <c r="AO358" s="177"/>
      <c r="AP358" s="177"/>
      <c r="AQ358" s="177"/>
      <c r="AR358" s="177"/>
      <c r="AS358" s="177"/>
      <c r="AT358" s="177"/>
    </row>
    <row r="359" spans="1:46" ht="15" customHeight="1" x14ac:dyDescent="0.2">
      <c r="A359" s="246">
        <v>12</v>
      </c>
      <c r="B359" s="247" t="s">
        <v>2468</v>
      </c>
      <c r="C359" s="248"/>
      <c r="D359" s="248"/>
      <c r="E359" s="249"/>
      <c r="F359" s="249"/>
      <c r="G359" s="39" t="s">
        <v>2567</v>
      </c>
      <c r="H359" s="246" t="s">
        <v>2570</v>
      </c>
      <c r="I359" s="76"/>
      <c r="J359" s="76"/>
      <c r="K359" s="79"/>
      <c r="L359" s="327"/>
      <c r="M359" s="17"/>
      <c r="N359" s="177"/>
      <c r="O359" s="177"/>
      <c r="P359" s="177"/>
      <c r="Q359" s="177"/>
      <c r="R359" s="177"/>
      <c r="S359" s="177"/>
      <c r="T359" s="177"/>
      <c r="U359" s="177"/>
      <c r="V359" s="177"/>
      <c r="W359" s="177"/>
      <c r="X359" s="344"/>
      <c r="Y359" s="177"/>
      <c r="Z359" s="177"/>
      <c r="AA359" s="177"/>
      <c r="AB359" s="177"/>
      <c r="AC359" s="177"/>
      <c r="AD359" s="177"/>
      <c r="AE359" s="177"/>
      <c r="AF359" s="177"/>
      <c r="AG359" s="177"/>
      <c r="AH359" s="177"/>
      <c r="AI359" s="177"/>
      <c r="AJ359" s="177"/>
      <c r="AK359" s="177"/>
      <c r="AL359" s="177"/>
      <c r="AM359" s="177"/>
      <c r="AN359" s="177"/>
      <c r="AO359" s="177"/>
      <c r="AP359" s="177"/>
      <c r="AQ359" s="177"/>
      <c r="AR359" s="177"/>
      <c r="AS359" s="177"/>
      <c r="AT359" s="177"/>
    </row>
    <row r="360" spans="1:46" ht="15" customHeight="1" x14ac:dyDescent="0.2">
      <c r="A360" s="246">
        <v>12</v>
      </c>
      <c r="B360" s="247" t="s">
        <v>2468</v>
      </c>
      <c r="C360" s="248"/>
      <c r="D360" s="248"/>
      <c r="E360" s="249"/>
      <c r="F360" s="249"/>
      <c r="G360" s="39" t="s">
        <v>2567</v>
      </c>
      <c r="H360" s="246" t="s">
        <v>2570</v>
      </c>
      <c r="I360" s="76"/>
      <c r="J360" s="76"/>
      <c r="K360" s="79"/>
      <c r="L360" s="327"/>
      <c r="M360" s="17"/>
      <c r="N360" s="177"/>
      <c r="O360" s="177"/>
      <c r="P360" s="177"/>
      <c r="Q360" s="177"/>
      <c r="R360" s="177"/>
      <c r="S360" s="177"/>
      <c r="T360" s="177"/>
      <c r="U360" s="177"/>
      <c r="V360" s="177"/>
      <c r="W360" s="177"/>
      <c r="X360" s="344"/>
      <c r="Y360" s="177"/>
      <c r="Z360" s="177"/>
      <c r="AA360" s="177"/>
      <c r="AB360" s="177"/>
      <c r="AC360" s="177"/>
      <c r="AD360" s="177"/>
      <c r="AE360" s="177"/>
      <c r="AF360" s="177"/>
      <c r="AG360" s="177"/>
      <c r="AH360" s="177"/>
      <c r="AI360" s="177"/>
      <c r="AJ360" s="177"/>
      <c r="AK360" s="177"/>
      <c r="AL360" s="177"/>
      <c r="AM360" s="177"/>
      <c r="AN360" s="177"/>
      <c r="AO360" s="177"/>
      <c r="AP360" s="177"/>
      <c r="AQ360" s="177"/>
      <c r="AR360" s="177"/>
      <c r="AS360" s="177"/>
      <c r="AT360" s="177"/>
    </row>
    <row r="361" spans="1:46" ht="15" customHeight="1" x14ac:dyDescent="0.2">
      <c r="A361" s="246">
        <v>12</v>
      </c>
      <c r="B361" s="247" t="s">
        <v>2468</v>
      </c>
      <c r="C361" s="248" t="s">
        <v>2221</v>
      </c>
      <c r="D361" s="248"/>
      <c r="E361" s="249"/>
      <c r="F361" s="249"/>
      <c r="G361" s="39" t="s">
        <v>2567</v>
      </c>
      <c r="H361" s="246" t="s">
        <v>2570</v>
      </c>
      <c r="I361" s="76"/>
      <c r="J361" s="76" t="s">
        <v>2221</v>
      </c>
      <c r="K361" s="79"/>
      <c r="L361" s="275" t="s">
        <v>2471</v>
      </c>
      <c r="M361" s="17"/>
      <c r="N361" s="177"/>
      <c r="O361" s="177"/>
      <c r="P361" s="177"/>
      <c r="Q361" s="177"/>
      <c r="R361" s="177"/>
      <c r="S361" s="177"/>
      <c r="T361" s="177"/>
      <c r="U361" s="177"/>
      <c r="V361" s="177"/>
      <c r="W361" s="177"/>
      <c r="X361" s="344"/>
      <c r="Y361" s="177"/>
      <c r="Z361" s="177"/>
      <c r="AA361" s="177"/>
      <c r="AB361" s="177"/>
      <c r="AC361" s="177"/>
      <c r="AD361" s="177"/>
      <c r="AE361" s="177"/>
      <c r="AF361" s="177"/>
      <c r="AG361" s="177"/>
      <c r="AH361" s="177"/>
      <c r="AI361" s="177"/>
      <c r="AJ361" s="177"/>
      <c r="AK361" s="177"/>
      <c r="AL361" s="177"/>
      <c r="AM361" s="177"/>
      <c r="AN361" s="177"/>
      <c r="AO361" s="177"/>
      <c r="AP361" s="177"/>
      <c r="AQ361" s="177"/>
      <c r="AR361" s="177"/>
      <c r="AS361" s="177"/>
      <c r="AT361" s="177"/>
    </row>
    <row r="362" spans="1:46" ht="15" customHeight="1" x14ac:dyDescent="0.2">
      <c r="A362" s="246">
        <v>12</v>
      </c>
      <c r="B362" s="247" t="s">
        <v>2468</v>
      </c>
      <c r="C362" s="248" t="s">
        <v>2223</v>
      </c>
      <c r="D362" s="248"/>
      <c r="E362" s="249"/>
      <c r="F362" s="249"/>
      <c r="G362" s="39" t="s">
        <v>2567</v>
      </c>
      <c r="H362" s="246" t="s">
        <v>2570</v>
      </c>
      <c r="I362" s="76"/>
      <c r="J362" s="76" t="s">
        <v>2223</v>
      </c>
      <c r="K362" s="79"/>
      <c r="L362" s="275" t="s">
        <v>2472</v>
      </c>
      <c r="M362" s="17"/>
      <c r="N362" s="177"/>
      <c r="O362" s="177"/>
      <c r="P362" s="177"/>
      <c r="Q362" s="177"/>
      <c r="R362" s="177"/>
      <c r="S362" s="177"/>
      <c r="T362" s="177"/>
      <c r="U362" s="177"/>
      <c r="V362" s="177"/>
      <c r="W362" s="177"/>
      <c r="X362" s="344"/>
      <c r="Y362" s="177"/>
      <c r="Z362" s="177"/>
      <c r="AA362" s="177"/>
      <c r="AB362" s="177"/>
      <c r="AC362" s="177"/>
      <c r="AD362" s="177"/>
      <c r="AE362" s="177"/>
      <c r="AF362" s="177"/>
      <c r="AG362" s="177"/>
      <c r="AH362" s="177"/>
      <c r="AI362" s="177"/>
      <c r="AJ362" s="177"/>
      <c r="AK362" s="177"/>
      <c r="AL362" s="177"/>
      <c r="AM362" s="177"/>
      <c r="AN362" s="177"/>
      <c r="AO362" s="177"/>
      <c r="AP362" s="177"/>
      <c r="AQ362" s="177"/>
      <c r="AR362" s="177"/>
      <c r="AS362" s="177"/>
      <c r="AT362" s="177"/>
    </row>
    <row r="363" spans="1:46" ht="15" customHeight="1" x14ac:dyDescent="0.2">
      <c r="A363" s="246">
        <v>12</v>
      </c>
      <c r="B363" s="247" t="s">
        <v>2468</v>
      </c>
      <c r="C363" s="248" t="s">
        <v>2225</v>
      </c>
      <c r="D363" s="248"/>
      <c r="E363" s="249"/>
      <c r="F363" s="249"/>
      <c r="G363" s="39" t="s">
        <v>2567</v>
      </c>
      <c r="H363" s="246" t="s">
        <v>2570</v>
      </c>
      <c r="I363" s="76"/>
      <c r="J363" s="76" t="s">
        <v>2225</v>
      </c>
      <c r="K363" s="79"/>
      <c r="L363" s="275" t="s">
        <v>2473</v>
      </c>
      <c r="M363" s="17"/>
      <c r="N363" s="177"/>
      <c r="O363" s="177"/>
      <c r="P363" s="177"/>
      <c r="Q363" s="177"/>
      <c r="R363" s="177"/>
      <c r="S363" s="177"/>
      <c r="T363" s="177"/>
      <c r="U363" s="177"/>
      <c r="V363" s="177"/>
      <c r="W363" s="177"/>
      <c r="X363" s="344"/>
      <c r="Y363" s="177"/>
      <c r="Z363" s="177"/>
      <c r="AA363" s="177"/>
      <c r="AB363" s="177"/>
      <c r="AC363" s="177"/>
      <c r="AD363" s="177"/>
      <c r="AE363" s="177"/>
      <c r="AF363" s="177"/>
      <c r="AG363" s="177"/>
      <c r="AH363" s="177"/>
      <c r="AI363" s="177"/>
      <c r="AJ363" s="177"/>
      <c r="AK363" s="177"/>
      <c r="AL363" s="177"/>
      <c r="AM363" s="177"/>
      <c r="AN363" s="177"/>
      <c r="AO363" s="177"/>
      <c r="AP363" s="177"/>
      <c r="AQ363" s="177"/>
      <c r="AR363" s="177"/>
      <c r="AS363" s="177"/>
      <c r="AT363" s="177"/>
    </row>
    <row r="364" spans="1:46" ht="15" customHeight="1" x14ac:dyDescent="0.2">
      <c r="A364" s="246">
        <v>12</v>
      </c>
      <c r="B364" s="247" t="s">
        <v>2468</v>
      </c>
      <c r="C364" s="248" t="s">
        <v>2227</v>
      </c>
      <c r="D364" s="248"/>
      <c r="E364" s="249"/>
      <c r="F364" s="249"/>
      <c r="G364" s="255" t="s">
        <v>2567</v>
      </c>
      <c r="H364" s="39" t="s">
        <v>2570</v>
      </c>
      <c r="I364" s="76"/>
      <c r="J364" s="76" t="s">
        <v>2227</v>
      </c>
      <c r="K364" s="79"/>
      <c r="L364" s="275" t="s">
        <v>2474</v>
      </c>
      <c r="M364" s="17"/>
      <c r="N364" s="177"/>
      <c r="O364" s="177"/>
      <c r="P364" s="177"/>
      <c r="Q364" s="177"/>
      <c r="R364" s="177"/>
      <c r="S364" s="177"/>
      <c r="T364" s="177"/>
      <c r="U364" s="177"/>
      <c r="V364" s="177"/>
      <c r="W364" s="177"/>
      <c r="X364" s="343"/>
      <c r="Y364" s="177"/>
      <c r="Z364" s="177"/>
      <c r="AA364" s="177"/>
      <c r="AB364" s="177"/>
      <c r="AC364" s="177"/>
      <c r="AD364" s="177"/>
      <c r="AE364" s="177"/>
      <c r="AF364" s="177"/>
      <c r="AG364" s="177"/>
      <c r="AH364" s="177"/>
      <c r="AI364" s="177"/>
      <c r="AJ364" s="177"/>
      <c r="AK364" s="177"/>
      <c r="AL364" s="177"/>
      <c r="AM364" s="177"/>
      <c r="AN364" s="177"/>
      <c r="AO364" s="177"/>
      <c r="AP364" s="177"/>
      <c r="AQ364" s="177"/>
      <c r="AR364" s="177"/>
      <c r="AS364" s="177"/>
      <c r="AT364" s="177"/>
    </row>
  </sheetData>
  <sheetProtection algorithmName="SHA-512" hashValue="Dh2OKCIBdpuAJcUDwRP4A5PNKwPLCON4OwdfEpv3/EjmKggfu5QKGSidyCeq7NlaMEga5mQbFvYoHt69kIfmCQ==" saltValue="XG2a/LBPP5SgNRRVyf+p/A==" spinCount="100000" sheet="1" objects="1" scenarios="1" selectLockedCells="1" autoFilter="0"/>
  <autoFilter ref="A6:H363" xr:uid="{00000000-0009-0000-0000-000008000000}"/>
  <mergeCells count="184">
    <mergeCell ref="X109:X111"/>
    <mergeCell ref="G4:G5"/>
    <mergeCell ref="H4:H5"/>
    <mergeCell ref="A1:H3"/>
    <mergeCell ref="X43:X45"/>
    <mergeCell ref="X55:X56"/>
    <mergeCell ref="X61:X63"/>
    <mergeCell ref="X65:X68"/>
    <mergeCell ref="X69:X70"/>
    <mergeCell ref="X71:X73"/>
    <mergeCell ref="L69:L70"/>
    <mergeCell ref="L41:L42"/>
    <mergeCell ref="L43:L45"/>
    <mergeCell ref="L46:L50"/>
    <mergeCell ref="L55:L56"/>
    <mergeCell ref="L61:L63"/>
    <mergeCell ref="L65:L68"/>
    <mergeCell ref="L71:L73"/>
    <mergeCell ref="L74:L77"/>
    <mergeCell ref="L78:L79"/>
    <mergeCell ref="L80:L86"/>
    <mergeCell ref="I7:L7"/>
    <mergeCell ref="L8:L9"/>
    <mergeCell ref="X11:X15"/>
    <mergeCell ref="X357:X364"/>
    <mergeCell ref="X98:X100"/>
    <mergeCell ref="X304:X305"/>
    <mergeCell ref="X306:X309"/>
    <mergeCell ref="X311:X313"/>
    <mergeCell ref="X314:X316"/>
    <mergeCell ref="X318:X321"/>
    <mergeCell ref="X327:X328"/>
    <mergeCell ref="X329:X330"/>
    <mergeCell ref="X333:X334"/>
    <mergeCell ref="X335:X337"/>
    <mergeCell ref="X265:X266"/>
    <mergeCell ref="X267:X268"/>
    <mergeCell ref="X274:X275"/>
    <mergeCell ref="X280:X283"/>
    <mergeCell ref="X284:X289"/>
    <mergeCell ref="X292:X294"/>
    <mergeCell ref="X176:X178"/>
    <mergeCell ref="X186:X188"/>
    <mergeCell ref="X189:X192"/>
    <mergeCell ref="X194:X196"/>
    <mergeCell ref="X197:X200"/>
    <mergeCell ref="X260:X261"/>
    <mergeCell ref="X295:X297"/>
    <mergeCell ref="Z5:Z6"/>
    <mergeCell ref="M1:O4"/>
    <mergeCell ref="Y5:Y6"/>
    <mergeCell ref="O5:O6"/>
    <mergeCell ref="I5:K6"/>
    <mergeCell ref="L5:L6"/>
    <mergeCell ref="M5:M6"/>
    <mergeCell ref="W5:W6"/>
    <mergeCell ref="I4:K4"/>
    <mergeCell ref="X5:X6"/>
    <mergeCell ref="N5:N6"/>
    <mergeCell ref="W1:X2"/>
    <mergeCell ref="X16:X22"/>
    <mergeCell ref="X23:X26"/>
    <mergeCell ref="L16:L22"/>
    <mergeCell ref="X8:X10"/>
    <mergeCell ref="L155:L159"/>
    <mergeCell ref="X155:X159"/>
    <mergeCell ref="X172:X173"/>
    <mergeCell ref="X174:X175"/>
    <mergeCell ref="L35:L36"/>
    <mergeCell ref="L38:L40"/>
    <mergeCell ref="L11:L15"/>
    <mergeCell ref="X27:X31"/>
    <mergeCell ref="X33:X34"/>
    <mergeCell ref="L23:L26"/>
    <mergeCell ref="L27:L31"/>
    <mergeCell ref="I32:L32"/>
    <mergeCell ref="L33:L34"/>
    <mergeCell ref="X74:X77"/>
    <mergeCell ref="X78:X79"/>
    <mergeCell ref="X80:X86"/>
    <mergeCell ref="X101:X103"/>
    <mergeCell ref="X116:X119"/>
    <mergeCell ref="X120:X122"/>
    <mergeCell ref="X128:X129"/>
    <mergeCell ref="X130:X134"/>
    <mergeCell ref="X35:X36"/>
    <mergeCell ref="X38:X40"/>
    <mergeCell ref="X41:X42"/>
    <mergeCell ref="L194:L196"/>
    <mergeCell ref="L197:L198"/>
    <mergeCell ref="I250:L250"/>
    <mergeCell ref="L248:L249"/>
    <mergeCell ref="X208:X210"/>
    <mergeCell ref="X220:X221"/>
    <mergeCell ref="X222:X223"/>
    <mergeCell ref="X225:X230"/>
    <mergeCell ref="X234:X236"/>
    <mergeCell ref="X237:X239"/>
    <mergeCell ref="X240:X247"/>
    <mergeCell ref="X248:X249"/>
    <mergeCell ref="L242:L243"/>
    <mergeCell ref="L245:L246"/>
    <mergeCell ref="X213:X219"/>
    <mergeCell ref="L208:L209"/>
    <mergeCell ref="X201:X207"/>
    <mergeCell ref="L151:L153"/>
    <mergeCell ref="L87:L93"/>
    <mergeCell ref="L98:L99"/>
    <mergeCell ref="L357:L360"/>
    <mergeCell ref="L274:L275"/>
    <mergeCell ref="L280:L283"/>
    <mergeCell ref="L284:L285"/>
    <mergeCell ref="L286:L287"/>
    <mergeCell ref="L292:L294"/>
    <mergeCell ref="L295:L297"/>
    <mergeCell ref="L298:L299"/>
    <mergeCell ref="L300:L303"/>
    <mergeCell ref="L304:L305"/>
    <mergeCell ref="L350:L351"/>
    <mergeCell ref="L352:L354"/>
    <mergeCell ref="L355:L356"/>
    <mergeCell ref="L306:L309"/>
    <mergeCell ref="L311:L313"/>
    <mergeCell ref="X272:X273"/>
    <mergeCell ref="X262:X264"/>
    <mergeCell ref="L335:L337"/>
    <mergeCell ref="I338:L338"/>
    <mergeCell ref="L339:L340"/>
    <mergeCell ref="L342:L343"/>
    <mergeCell ref="L344:L347"/>
    <mergeCell ref="L272:L273"/>
    <mergeCell ref="I231:L231"/>
    <mergeCell ref="L237:L239"/>
    <mergeCell ref="L240:L241"/>
    <mergeCell ref="L262:L264"/>
    <mergeCell ref="L314:L316"/>
    <mergeCell ref="L318:L321"/>
    <mergeCell ref="L323:L324"/>
    <mergeCell ref="L327:L328"/>
    <mergeCell ref="L329:L330"/>
    <mergeCell ref="L331:L332"/>
    <mergeCell ref="L333:L334"/>
    <mergeCell ref="X339:X356"/>
    <mergeCell ref="X298:X299"/>
    <mergeCell ref="X300:X303"/>
    <mergeCell ref="X251:X254"/>
    <mergeCell ref="X257:X259"/>
    <mergeCell ref="L101:L103"/>
    <mergeCell ref="I104:L104"/>
    <mergeCell ref="L105:L108"/>
    <mergeCell ref="L112:L113"/>
    <mergeCell ref="L114:L115"/>
    <mergeCell ref="L126:L127"/>
    <mergeCell ref="L128:L129"/>
    <mergeCell ref="L120:L122"/>
    <mergeCell ref="L124:L125"/>
    <mergeCell ref="L130:L134"/>
    <mergeCell ref="L135:L138"/>
    <mergeCell ref="L116:L118"/>
    <mergeCell ref="L109:L111"/>
    <mergeCell ref="L161:L162"/>
    <mergeCell ref="L164:L165"/>
    <mergeCell ref="L251:L254"/>
    <mergeCell ref="L255:L256"/>
    <mergeCell ref="L257:L259"/>
    <mergeCell ref="L260:L261"/>
    <mergeCell ref="L265:L266"/>
    <mergeCell ref="L267:L268"/>
    <mergeCell ref="L234:L236"/>
    <mergeCell ref="L169:L170"/>
    <mergeCell ref="L213:L217"/>
    <mergeCell ref="L201:L205"/>
    <mergeCell ref="L211:L212"/>
    <mergeCell ref="L220:L221"/>
    <mergeCell ref="L222:L223"/>
    <mergeCell ref="L225:L229"/>
    <mergeCell ref="L176:L178"/>
    <mergeCell ref="L179:L180"/>
    <mergeCell ref="L181:L182"/>
    <mergeCell ref="L183:L184"/>
    <mergeCell ref="L172:L173"/>
    <mergeCell ref="L174:L175"/>
    <mergeCell ref="L186:L188"/>
    <mergeCell ref="L189:L192"/>
  </mergeCells>
  <conditionalFormatting sqref="L4">
    <cfRule type="notContainsBlanks" dxfId="619" priority="5365">
      <formula>LEN(TRIM(L4))&gt;0</formula>
    </cfRule>
  </conditionalFormatting>
  <conditionalFormatting sqref="L1">
    <cfRule type="expression" dxfId="618" priority="5398">
      <formula>startError</formula>
    </cfRule>
  </conditionalFormatting>
  <conditionalFormatting sqref="W23">
    <cfRule type="expression" dxfId="617" priority="640">
      <formula>OR($T$23 = TRUE, AND(LEN(TRIM($W$23))&gt;0, $S$23 = FALSE))</formula>
    </cfRule>
    <cfRule type="expression" dxfId="616" priority="641">
      <formula>OR($S$23 = FALSE, AND($P$23 = FALSE, ReportType &lt;&gt; "Final"), AND($Q$23 = FALSE, ReportType &lt;&gt; "Rough"))</formula>
    </cfRule>
    <cfRule type="expression" dxfId="615" priority="642">
      <formula>AND($W$23&lt;&gt;"Not Met",LEN(TRIM($W$23))&gt;0)</formula>
    </cfRule>
    <cfRule type="expression" dxfId="614" priority="643">
      <formula>AND($R$23,$S$23)</formula>
    </cfRule>
  </conditionalFormatting>
  <conditionalFormatting sqref="W27">
    <cfRule type="expression" dxfId="613" priority="636">
      <formula>OR($T$27 = TRUE, AND(LEN(TRIM($W$27))&gt;0, $S$27 = FALSE))</formula>
    </cfRule>
    <cfRule type="expression" dxfId="612" priority="637">
      <formula>OR($S$27 = FALSE, AND($P$27 = FALSE, ReportType &lt;&gt; "Final"), AND($Q$27 = FALSE, ReportType &lt;&gt; "Rough"))</formula>
    </cfRule>
    <cfRule type="expression" dxfId="611" priority="638">
      <formula>AND($W$27&lt;&gt;"Not Met",LEN(TRIM($W$27))&gt;0)</formula>
    </cfRule>
    <cfRule type="expression" dxfId="610" priority="639">
      <formula>AND($R$27,$S$27)</formula>
    </cfRule>
  </conditionalFormatting>
  <conditionalFormatting sqref="W35">
    <cfRule type="expression" dxfId="609" priority="632">
      <formula>OR($T$35 = TRUE, AND(LEN(TRIM($W$35))&gt;0, $S$35 = FALSE))</formula>
    </cfRule>
    <cfRule type="expression" dxfId="608" priority="633">
      <formula>OR($S$35 = FALSE, AND($P$35 = FALSE, ReportType &lt;&gt; "Final"), AND($Q$35 = FALSE, ReportType &lt;&gt; "Rough"))</formula>
    </cfRule>
    <cfRule type="expression" dxfId="607" priority="634">
      <formula>AND($W$35&lt;&gt;"Not Met",LEN(TRIM($W$35))&gt;0)</formula>
    </cfRule>
    <cfRule type="expression" dxfId="606" priority="635">
      <formula>AND($R$35,$S$35)</formula>
    </cfRule>
  </conditionalFormatting>
  <conditionalFormatting sqref="W37">
    <cfRule type="expression" dxfId="605" priority="631">
      <formula>AND($R$37,$S$37)</formula>
    </cfRule>
  </conditionalFormatting>
  <conditionalFormatting sqref="W37">
    <cfRule type="expression" dxfId="604" priority="630">
      <formula>AND($W$37&lt;&gt;"Not Met",LEN(TRIM($W$37))&gt;0)</formula>
    </cfRule>
  </conditionalFormatting>
  <conditionalFormatting sqref="W37">
    <cfRule type="expression" dxfId="603" priority="629">
      <formula>OR($S$37 = FALSE, AND($P$37 = FALSE, ReportType &lt;&gt; "Final"), AND($Q$37 = FALSE, ReportType &lt;&gt; "Rough"))</formula>
    </cfRule>
  </conditionalFormatting>
  <conditionalFormatting sqref="W37">
    <cfRule type="expression" dxfId="602" priority="628">
      <formula>OR($T$37 = TRUE, AND(LEN(TRIM($W$37))&gt;0, $S$37 = FALSE))</formula>
    </cfRule>
  </conditionalFormatting>
  <conditionalFormatting sqref="W38">
    <cfRule type="expression" dxfId="601" priority="627">
      <formula>AND($R$38,$S$38)</formula>
    </cfRule>
  </conditionalFormatting>
  <conditionalFormatting sqref="W38">
    <cfRule type="expression" dxfId="600" priority="626">
      <formula>AND($W$38&lt;&gt;"Not Met",LEN(TRIM($W$38))&gt;0)</formula>
    </cfRule>
  </conditionalFormatting>
  <conditionalFormatting sqref="W38">
    <cfRule type="expression" dxfId="599" priority="625">
      <formula>OR($S$38 = FALSE, AND($P$38 = FALSE, ReportType &lt;&gt; "Final"), AND($Q$38 = FALSE, ReportType &lt;&gt; "Rough"))</formula>
    </cfRule>
  </conditionalFormatting>
  <conditionalFormatting sqref="W38">
    <cfRule type="expression" dxfId="598" priority="624">
      <formula>OR($T$38 = TRUE, AND(LEN(TRIM($W$38))&gt;0, $S$38 = FALSE))</formula>
    </cfRule>
  </conditionalFormatting>
  <conditionalFormatting sqref="W41">
    <cfRule type="expression" dxfId="597" priority="623">
      <formula>AND($R$41,$S$41)</formula>
    </cfRule>
  </conditionalFormatting>
  <conditionalFormatting sqref="W41">
    <cfRule type="expression" dxfId="596" priority="622">
      <formula>AND($W$41&lt;&gt;"Not Met",LEN(TRIM($W$41))&gt;0)</formula>
    </cfRule>
  </conditionalFormatting>
  <conditionalFormatting sqref="W41">
    <cfRule type="expression" dxfId="595" priority="621">
      <formula>OR($S$41 = FALSE, AND($P$41 = FALSE, ReportType &lt;&gt; "Final"), AND($Q$41 = FALSE, ReportType &lt;&gt; "Rough"))</formula>
    </cfRule>
  </conditionalFormatting>
  <conditionalFormatting sqref="W41">
    <cfRule type="expression" dxfId="594" priority="620">
      <formula>OR($T$41 = TRUE, AND(LEN(TRIM($W$41))&gt;0, $S$41 = FALSE))</formula>
    </cfRule>
  </conditionalFormatting>
  <conditionalFormatting sqref="W43">
    <cfRule type="expression" dxfId="593" priority="619">
      <formula>AND($R$43,$S$43)</formula>
    </cfRule>
  </conditionalFormatting>
  <conditionalFormatting sqref="W43">
    <cfRule type="expression" dxfId="592" priority="618">
      <formula>AND($W$43&lt;&gt;"Not Met",LEN(TRIM($W$43))&gt;0)</formula>
    </cfRule>
  </conditionalFormatting>
  <conditionalFormatting sqref="W43">
    <cfRule type="expression" dxfId="591" priority="617">
      <formula>OR($S$43 = FALSE, AND($P$43 = FALSE, ReportType &lt;&gt; "Final"), AND($Q$43 = FALSE, ReportType &lt;&gt; "Rough"))</formula>
    </cfRule>
  </conditionalFormatting>
  <conditionalFormatting sqref="W43">
    <cfRule type="expression" dxfId="590" priority="616">
      <formula>OR($T$43 = TRUE, AND(LEN(TRIM($W$43))&gt;0, $S$43 = FALSE))</formula>
    </cfRule>
  </conditionalFormatting>
  <conditionalFormatting sqref="W52">
    <cfRule type="expression" dxfId="589" priority="615">
      <formula>AND($R$52,$S$52)</formula>
    </cfRule>
  </conditionalFormatting>
  <conditionalFormatting sqref="W52">
    <cfRule type="expression" dxfId="588" priority="614">
      <formula>AND($W$52&lt;&gt;"Not Met",LEN(TRIM($W$52))&gt;0)</formula>
    </cfRule>
  </conditionalFormatting>
  <conditionalFormatting sqref="W52">
    <cfRule type="expression" dxfId="587" priority="613">
      <formula>OR($S$52 = FALSE, AND($P$52 = FALSE, ReportType &lt;&gt; "Final"), AND($Q$52 = FALSE, ReportType &lt;&gt; "Rough"))</formula>
    </cfRule>
  </conditionalFormatting>
  <conditionalFormatting sqref="W52">
    <cfRule type="expression" dxfId="586" priority="612">
      <formula>OR($T$52 = TRUE, AND(LEN(TRIM($W$52))&gt;0, $S$52 = FALSE))</formula>
    </cfRule>
  </conditionalFormatting>
  <conditionalFormatting sqref="W53">
    <cfRule type="expression" dxfId="585" priority="611">
      <formula>AND($R$53,$S$53)</formula>
    </cfRule>
  </conditionalFormatting>
  <conditionalFormatting sqref="W53">
    <cfRule type="expression" dxfId="584" priority="610">
      <formula>AND($W$53&lt;&gt;"Not Met",LEN(TRIM($W$53))&gt;0)</formula>
    </cfRule>
  </conditionalFormatting>
  <conditionalFormatting sqref="W53">
    <cfRule type="expression" dxfId="583" priority="609">
      <formula>OR($S$53 = FALSE, AND($P$53 = FALSE, ReportType &lt;&gt; "Final"), AND($Q$53 = FALSE, ReportType &lt;&gt; "Rough"))</formula>
    </cfRule>
  </conditionalFormatting>
  <conditionalFormatting sqref="W53">
    <cfRule type="expression" dxfId="582" priority="608">
      <formula>OR($T$53 = TRUE, AND(LEN(TRIM($W$53))&gt;0, $S$53 = FALSE))</formula>
    </cfRule>
  </conditionalFormatting>
  <conditionalFormatting sqref="W54">
    <cfRule type="expression" dxfId="581" priority="607">
      <formula>AND($R$54,$S$54)</formula>
    </cfRule>
  </conditionalFormatting>
  <conditionalFormatting sqref="W54">
    <cfRule type="expression" dxfId="580" priority="606">
      <formula>AND($W$54&lt;&gt;"Not Met",LEN(TRIM($W$54))&gt;0)</formula>
    </cfRule>
  </conditionalFormatting>
  <conditionalFormatting sqref="W54">
    <cfRule type="expression" dxfId="579" priority="605">
      <formula>OR($S$54 = FALSE, AND($P$54 = FALSE, ReportType &lt;&gt; "Final"), AND($Q$54 = FALSE, ReportType &lt;&gt; "Rough"))</formula>
    </cfRule>
  </conditionalFormatting>
  <conditionalFormatting sqref="W54">
    <cfRule type="expression" dxfId="578" priority="604">
      <formula>OR($T$54 = TRUE, AND(LEN(TRIM($W$54))&gt;0, $S$54 = FALSE))</formula>
    </cfRule>
  </conditionalFormatting>
  <conditionalFormatting sqref="W55">
    <cfRule type="expression" dxfId="577" priority="603">
      <formula>AND($R$55,$S$55)</formula>
    </cfRule>
  </conditionalFormatting>
  <conditionalFormatting sqref="W55">
    <cfRule type="expression" dxfId="576" priority="602">
      <formula>AND($W$55&lt;&gt;"Not Met",LEN(TRIM($W$55))&gt;0)</formula>
    </cfRule>
  </conditionalFormatting>
  <conditionalFormatting sqref="W55">
    <cfRule type="expression" dxfId="575" priority="601">
      <formula>OR($S$55 = FALSE, AND($P$55 = FALSE, ReportType &lt;&gt; "Final"), AND($Q$55 = FALSE, ReportType &lt;&gt; "Rough"))</formula>
    </cfRule>
  </conditionalFormatting>
  <conditionalFormatting sqref="W55">
    <cfRule type="expression" dxfId="574" priority="600">
      <formula>OR($T$55 = TRUE, AND(LEN(TRIM($W$55))&gt;0, $S$55 = FALSE))</formula>
    </cfRule>
  </conditionalFormatting>
  <conditionalFormatting sqref="W57">
    <cfRule type="expression" dxfId="573" priority="599">
      <formula>AND($R$57,$S$57)</formula>
    </cfRule>
  </conditionalFormatting>
  <conditionalFormatting sqref="W57">
    <cfRule type="expression" dxfId="572" priority="598">
      <formula>AND($W$57&lt;&gt;"Not Met",LEN(TRIM($W$57))&gt;0)</formula>
    </cfRule>
  </conditionalFormatting>
  <conditionalFormatting sqref="W57">
    <cfRule type="expression" dxfId="571" priority="597">
      <formula>OR($S$57 = FALSE, AND($P$57 = FALSE, ReportType &lt;&gt; "Final"), AND($Q$57 = FALSE, ReportType &lt;&gt; "Rough"))</formula>
    </cfRule>
  </conditionalFormatting>
  <conditionalFormatting sqref="W57">
    <cfRule type="expression" dxfId="570" priority="596">
      <formula>OR($T$57 = TRUE, AND(LEN(TRIM($W$57))&gt;0, $S$57 = FALSE))</formula>
    </cfRule>
  </conditionalFormatting>
  <conditionalFormatting sqref="W58">
    <cfRule type="expression" dxfId="569" priority="595">
      <formula>AND($R$58,$S$58)</formula>
    </cfRule>
  </conditionalFormatting>
  <conditionalFormatting sqref="W58">
    <cfRule type="expression" dxfId="568" priority="594">
      <formula>AND($W$58&lt;&gt;"Not Met",LEN(TRIM($W$58))&gt;0)</formula>
    </cfRule>
  </conditionalFormatting>
  <conditionalFormatting sqref="W58">
    <cfRule type="expression" dxfId="567" priority="593">
      <formula>OR($S$58 = FALSE, AND($P$58 = FALSE, ReportType &lt;&gt; "Final"), AND($Q$58 = FALSE, ReportType &lt;&gt; "Rough"))</formula>
    </cfRule>
  </conditionalFormatting>
  <conditionalFormatting sqref="W58">
    <cfRule type="expression" dxfId="566" priority="592">
      <formula>OR($T$58 = TRUE, AND(LEN(TRIM($W$58))&gt;0, $S$58 = FALSE))</formula>
    </cfRule>
  </conditionalFormatting>
  <conditionalFormatting sqref="W59">
    <cfRule type="expression" dxfId="565" priority="591">
      <formula>AND($R$59,$S$59)</formula>
    </cfRule>
  </conditionalFormatting>
  <conditionalFormatting sqref="W59">
    <cfRule type="expression" dxfId="564" priority="590">
      <formula>AND($W$59&lt;&gt;"Not Met",LEN(TRIM($W$59))&gt;0)</formula>
    </cfRule>
  </conditionalFormatting>
  <conditionalFormatting sqref="W59">
    <cfRule type="expression" dxfId="563" priority="589">
      <formula>OR($S$59 = FALSE, AND($P$59 = FALSE, ReportType &lt;&gt; "Final"), AND($Q$59 = FALSE, ReportType &lt;&gt; "Rough"))</formula>
    </cfRule>
  </conditionalFormatting>
  <conditionalFormatting sqref="W59">
    <cfRule type="expression" dxfId="562" priority="588">
      <formula>OR($T$59 = TRUE, AND(LEN(TRIM($W$59))&gt;0, $S$59 = FALSE))</formula>
    </cfRule>
  </conditionalFormatting>
  <conditionalFormatting sqref="W60">
    <cfRule type="expression" dxfId="561" priority="587">
      <formula>AND($R$60,$S$60)</formula>
    </cfRule>
  </conditionalFormatting>
  <conditionalFormatting sqref="W60">
    <cfRule type="expression" dxfId="560" priority="586">
      <formula>AND($W$60&lt;&gt;"Not Met",LEN(TRIM($W$60))&gt;0)</formula>
    </cfRule>
  </conditionalFormatting>
  <conditionalFormatting sqref="W60">
    <cfRule type="expression" dxfId="559" priority="585">
      <formula>OR($S$60 = FALSE, AND($P$60 = FALSE, ReportType &lt;&gt; "Final"), AND($Q$60 = FALSE, ReportType &lt;&gt; "Rough"))</formula>
    </cfRule>
  </conditionalFormatting>
  <conditionalFormatting sqref="W60">
    <cfRule type="expression" dxfId="558" priority="584">
      <formula>OR($T$60 = TRUE, AND(LEN(TRIM($W$60))&gt;0, $S$60 = FALSE))</formula>
    </cfRule>
  </conditionalFormatting>
  <conditionalFormatting sqref="W61">
    <cfRule type="expression" dxfId="557" priority="583">
      <formula>AND($R$61,$S$61)</formula>
    </cfRule>
  </conditionalFormatting>
  <conditionalFormatting sqref="W61">
    <cfRule type="expression" dxfId="556" priority="582">
      <formula>AND($W$61&lt;&gt;"Not Met",LEN(TRIM($W$61))&gt;0)</formula>
    </cfRule>
  </conditionalFormatting>
  <conditionalFormatting sqref="W61">
    <cfRule type="expression" dxfId="555" priority="581">
      <formula>OR($S$61 = FALSE, AND($P$61 = FALSE, ReportType &lt;&gt; "Final"), AND($Q$61 = FALSE, ReportType &lt;&gt; "Rough"))</formula>
    </cfRule>
  </conditionalFormatting>
  <conditionalFormatting sqref="W61">
    <cfRule type="expression" dxfId="554" priority="580">
      <formula>OR($T$61 = TRUE, AND(LEN(TRIM($W$61))&gt;0, $S$61 = FALSE))</formula>
    </cfRule>
  </conditionalFormatting>
  <conditionalFormatting sqref="W64">
    <cfRule type="expression" dxfId="553" priority="579">
      <formula>AND($R$64,$S$64)</formula>
    </cfRule>
  </conditionalFormatting>
  <conditionalFormatting sqref="W64">
    <cfRule type="expression" dxfId="552" priority="578">
      <formula>AND($W$64&lt;&gt;"Not Met",LEN(TRIM($W$64))&gt;0)</formula>
    </cfRule>
  </conditionalFormatting>
  <conditionalFormatting sqref="W64">
    <cfRule type="expression" dxfId="551" priority="577">
      <formula>OR($S$64 = FALSE, AND($P$64 = FALSE, ReportType &lt;&gt; "Final"), AND($Q$64 = FALSE, ReportType &lt;&gt; "Rough"))</formula>
    </cfRule>
  </conditionalFormatting>
  <conditionalFormatting sqref="W64">
    <cfRule type="expression" dxfId="550" priority="576">
      <formula>OR($T$64 = TRUE, AND(LEN(TRIM($W$64))&gt;0, $S$64 = FALSE))</formula>
    </cfRule>
  </conditionalFormatting>
  <conditionalFormatting sqref="W65">
    <cfRule type="expression" dxfId="549" priority="575">
      <formula>AND($R$65,$S$65)</formula>
    </cfRule>
  </conditionalFormatting>
  <conditionalFormatting sqref="W65">
    <cfRule type="expression" dxfId="548" priority="574">
      <formula>AND($W$65&lt;&gt;"Not Met",LEN(TRIM($W$65))&gt;0)</formula>
    </cfRule>
  </conditionalFormatting>
  <conditionalFormatting sqref="W65">
    <cfRule type="expression" dxfId="547" priority="573">
      <formula>OR($S$65 = FALSE, AND($P$65 = FALSE, ReportType &lt;&gt; "Final"), AND($Q$65 = FALSE, ReportType &lt;&gt; "Rough"))</formula>
    </cfRule>
  </conditionalFormatting>
  <conditionalFormatting sqref="W65">
    <cfRule type="expression" dxfId="546" priority="572">
      <formula>OR($T$65 = TRUE, AND(LEN(TRIM($W$65))&gt;0, $S$65 = FALSE))</formula>
    </cfRule>
  </conditionalFormatting>
  <conditionalFormatting sqref="W69">
    <cfRule type="expression" dxfId="545" priority="571">
      <formula>AND($R$69,$S$69)</formula>
    </cfRule>
  </conditionalFormatting>
  <conditionalFormatting sqref="W69">
    <cfRule type="expression" dxfId="544" priority="570">
      <formula>AND($W$69&lt;&gt;"Not Met",LEN(TRIM($W$69))&gt;0)</formula>
    </cfRule>
  </conditionalFormatting>
  <conditionalFormatting sqref="W69">
    <cfRule type="expression" dxfId="543" priority="569">
      <formula>OR($S$69 = FALSE, AND($P$69 = FALSE, ReportType &lt;&gt; "Final"), AND($Q$69 = FALSE, ReportType &lt;&gt; "Rough"))</formula>
    </cfRule>
  </conditionalFormatting>
  <conditionalFormatting sqref="W69">
    <cfRule type="expression" dxfId="542" priority="568">
      <formula>OR($T$69 = TRUE, AND(LEN(TRIM($W$69))&gt;0, $S$69 = FALSE))</formula>
    </cfRule>
  </conditionalFormatting>
  <conditionalFormatting sqref="W74">
    <cfRule type="expression" dxfId="541" priority="567">
      <formula>AND($R$74,$S$74)</formula>
    </cfRule>
  </conditionalFormatting>
  <conditionalFormatting sqref="W74">
    <cfRule type="expression" dxfId="540" priority="566">
      <formula>AND($W$74&lt;&gt;"Not Met",LEN(TRIM($W$74))&gt;0)</formula>
    </cfRule>
  </conditionalFormatting>
  <conditionalFormatting sqref="W74">
    <cfRule type="expression" dxfId="539" priority="565">
      <formula>OR($S$74 = FALSE, AND($P$74 = FALSE, ReportType &lt;&gt; "Final"), AND($Q$74 = FALSE, ReportType &lt;&gt; "Rough"))</formula>
    </cfRule>
  </conditionalFormatting>
  <conditionalFormatting sqref="W74">
    <cfRule type="expression" dxfId="538" priority="564">
      <formula>OR($T$74 = TRUE, AND(LEN(TRIM($W$74))&gt;0, $S$74 = FALSE))</formula>
    </cfRule>
  </conditionalFormatting>
  <conditionalFormatting sqref="W80">
    <cfRule type="expression" dxfId="537" priority="563">
      <formula>AND($R$80,$S$80)</formula>
    </cfRule>
  </conditionalFormatting>
  <conditionalFormatting sqref="W80">
    <cfRule type="expression" dxfId="536" priority="562">
      <formula>AND($W$80&lt;&gt;"Not Met",LEN(TRIM($W$80))&gt;0)</formula>
    </cfRule>
  </conditionalFormatting>
  <conditionalFormatting sqref="W80">
    <cfRule type="expression" dxfId="535" priority="561">
      <formula>OR($S$80 = FALSE, AND($P$80 = FALSE, ReportType &lt;&gt; "Final"), AND($Q$80 = FALSE, ReportType &lt;&gt; "Rough"))</formula>
    </cfRule>
  </conditionalFormatting>
  <conditionalFormatting sqref="W80">
    <cfRule type="expression" dxfId="534" priority="560">
      <formula>OR($T$80 = TRUE, AND(LEN(TRIM($W$80))&gt;0, $S$80 = FALSE))</formula>
    </cfRule>
  </conditionalFormatting>
  <conditionalFormatting sqref="W94">
    <cfRule type="expression" dxfId="533" priority="559">
      <formula>AND($R$94,$S$94)</formula>
    </cfRule>
  </conditionalFormatting>
  <conditionalFormatting sqref="W94">
    <cfRule type="expression" dxfId="532" priority="558">
      <formula>AND($W$94&lt;&gt;"Not Met",LEN(TRIM($W$94))&gt;0)</formula>
    </cfRule>
  </conditionalFormatting>
  <conditionalFormatting sqref="W94">
    <cfRule type="expression" dxfId="531" priority="557">
      <formula>OR($S$94 = FALSE, AND($P$94 = FALSE, ReportType &lt;&gt; "Final"), AND($Q$94 = FALSE, ReportType &lt;&gt; "Rough"))</formula>
    </cfRule>
  </conditionalFormatting>
  <conditionalFormatting sqref="W94">
    <cfRule type="expression" dxfId="530" priority="556">
      <formula>OR($T$94 = TRUE, AND(LEN(TRIM($W$94))&gt;0, $S$94 = FALSE))</formula>
    </cfRule>
  </conditionalFormatting>
  <conditionalFormatting sqref="W95">
    <cfRule type="expression" dxfId="529" priority="555">
      <formula>AND($R$95,$S$95)</formula>
    </cfRule>
  </conditionalFormatting>
  <conditionalFormatting sqref="W95">
    <cfRule type="expression" dxfId="528" priority="554">
      <formula>AND($W$95&lt;&gt;"Not Met",LEN(TRIM($W$95))&gt;0)</formula>
    </cfRule>
  </conditionalFormatting>
  <conditionalFormatting sqref="W95">
    <cfRule type="expression" dxfId="527" priority="553">
      <formula>OR($S$95 = FALSE, AND($P$95 = FALSE, ReportType &lt;&gt; "Final"), AND($Q$95 = FALSE, ReportType &lt;&gt; "Rough"))</formula>
    </cfRule>
  </conditionalFormatting>
  <conditionalFormatting sqref="W95">
    <cfRule type="expression" dxfId="526" priority="552">
      <formula>OR($T$95 = TRUE, AND(LEN(TRIM($W$95))&gt;0, $S$95 = FALSE))</formula>
    </cfRule>
  </conditionalFormatting>
  <conditionalFormatting sqref="W96">
    <cfRule type="expression" dxfId="525" priority="551">
      <formula>AND($R$96,$S$96)</formula>
    </cfRule>
  </conditionalFormatting>
  <conditionalFormatting sqref="W96">
    <cfRule type="expression" dxfId="524" priority="550">
      <formula>AND($W$96&lt;&gt;"Not Met",LEN(TRIM($W$96))&gt;0)</formula>
    </cfRule>
  </conditionalFormatting>
  <conditionalFormatting sqref="W96">
    <cfRule type="expression" dxfId="523" priority="549">
      <formula>OR($S$96 = FALSE, AND($P$96 = FALSE, ReportType &lt;&gt; "Final"), AND($Q$96 = FALSE, ReportType &lt;&gt; "Rough"))</formula>
    </cfRule>
  </conditionalFormatting>
  <conditionalFormatting sqref="W96">
    <cfRule type="expression" dxfId="522" priority="548">
      <formula>OR($T$96 = TRUE, AND(LEN(TRIM($W$96))&gt;0, $S$96 = FALSE))</formula>
    </cfRule>
  </conditionalFormatting>
  <conditionalFormatting sqref="W97">
    <cfRule type="expression" dxfId="521" priority="547">
      <formula>AND($R$97,$S$97)</formula>
    </cfRule>
  </conditionalFormatting>
  <conditionalFormatting sqref="W97">
    <cfRule type="expression" dxfId="520" priority="546">
      <formula>AND($W$97&lt;&gt;"Not Met",LEN(TRIM($W$97))&gt;0)</formula>
    </cfRule>
  </conditionalFormatting>
  <conditionalFormatting sqref="W97">
    <cfRule type="expression" dxfId="519" priority="545">
      <formula>OR($S$97 = FALSE, AND($P$97 = FALSE, ReportType &lt;&gt; "Final"), AND($Q$97 = FALSE, ReportType &lt;&gt; "Rough"))</formula>
    </cfRule>
  </conditionalFormatting>
  <conditionalFormatting sqref="W97">
    <cfRule type="expression" dxfId="518" priority="544">
      <formula>OR($T$97 = TRUE, AND(LEN(TRIM($W$97))&gt;0, $S$97 = FALSE))</formula>
    </cfRule>
  </conditionalFormatting>
  <conditionalFormatting sqref="W106">
    <cfRule type="expression" dxfId="517" priority="543">
      <formula>AND($R$106,$S$106)</formula>
    </cfRule>
  </conditionalFormatting>
  <conditionalFormatting sqref="W106">
    <cfRule type="expression" dxfId="516" priority="542">
      <formula>AND($W$106&lt;&gt;"Not Met",LEN(TRIM($W$106))&gt;0)</formula>
    </cfRule>
  </conditionalFormatting>
  <conditionalFormatting sqref="W106">
    <cfRule type="expression" dxfId="515" priority="541">
      <formula>OR($S$106 = FALSE, AND($P$106 = FALSE, ReportType &lt;&gt; "Final"), AND($Q$106 = FALSE, ReportType &lt;&gt; "Rough"))</formula>
    </cfRule>
  </conditionalFormatting>
  <conditionalFormatting sqref="W106">
    <cfRule type="expression" dxfId="514" priority="540">
      <formula>OR($T$106 = TRUE, AND(LEN(TRIM($W$106))&gt;0, $S$106 = FALSE))</formula>
    </cfRule>
  </conditionalFormatting>
  <conditionalFormatting sqref="W130">
    <cfRule type="expression" dxfId="513" priority="531">
      <formula>AND($R$130,$S$130)</formula>
    </cfRule>
  </conditionalFormatting>
  <conditionalFormatting sqref="W130">
    <cfRule type="expression" dxfId="512" priority="530">
      <formula>AND($W$130&lt;&gt;"Not Met",LEN(TRIM($W$130))&gt;0)</formula>
    </cfRule>
  </conditionalFormatting>
  <conditionalFormatting sqref="W130">
    <cfRule type="expression" dxfId="511" priority="529">
      <formula>OR($S$130 = FALSE, AND($P$130 = FALSE, ReportType &lt;&gt; "Final"), AND($Q$130 = FALSE, ReportType &lt;&gt; "Rough"))</formula>
    </cfRule>
  </conditionalFormatting>
  <conditionalFormatting sqref="W130">
    <cfRule type="expression" dxfId="510" priority="528">
      <formula>OR($T$130 = TRUE, AND(LEN(TRIM($W$130))&gt;0, $S$130 = FALSE))</formula>
    </cfRule>
  </conditionalFormatting>
  <conditionalFormatting sqref="W174">
    <cfRule type="expression" dxfId="509" priority="527">
      <formula>AND($R$174,$S$174)</formula>
    </cfRule>
  </conditionalFormatting>
  <conditionalFormatting sqref="W174">
    <cfRule type="expression" dxfId="508" priority="526">
      <formula>AND($W$174&lt;&gt;"Not Met",LEN(TRIM($W$174))&gt;0)</formula>
    </cfRule>
  </conditionalFormatting>
  <conditionalFormatting sqref="W174">
    <cfRule type="expression" dxfId="507" priority="525">
      <formula>OR($S$174 = FALSE, AND($P$174 = FALSE, ReportType &lt;&gt; "Final"), AND($Q$174 = FALSE, ReportType &lt;&gt; "Rough"))</formula>
    </cfRule>
  </conditionalFormatting>
  <conditionalFormatting sqref="W174">
    <cfRule type="expression" dxfId="506" priority="524">
      <formula>OR($T$174 = TRUE, AND(LEN(TRIM($W$174))&gt;0, $S$174 = FALSE))</formula>
    </cfRule>
  </conditionalFormatting>
  <conditionalFormatting sqref="W176">
    <cfRule type="expression" dxfId="505" priority="523">
      <formula>AND($R$176,$S$176)</formula>
    </cfRule>
  </conditionalFormatting>
  <conditionalFormatting sqref="W176">
    <cfRule type="expression" dxfId="504" priority="522">
      <formula>AND($W$176&lt;&gt;"Not Met",LEN(TRIM($W$176))&gt;0)</formula>
    </cfRule>
  </conditionalFormatting>
  <conditionalFormatting sqref="W176">
    <cfRule type="expression" dxfId="503" priority="521">
      <formula>OR($S$176 = FALSE, AND($P$176 = FALSE, ReportType &lt;&gt; "Final"), AND($Q$176 = FALSE, ReportType &lt;&gt; "Rough"))</formula>
    </cfRule>
  </conditionalFormatting>
  <conditionalFormatting sqref="W176">
    <cfRule type="expression" dxfId="502" priority="520">
      <formula>OR($T$176 = TRUE, AND(LEN(TRIM($W$176))&gt;0, $S$176 = FALSE))</formula>
    </cfRule>
  </conditionalFormatting>
  <conditionalFormatting sqref="W242">
    <cfRule type="expression" dxfId="501" priority="519">
      <formula>AND($R$242,$S$242)</formula>
    </cfRule>
  </conditionalFormatting>
  <conditionalFormatting sqref="W242">
    <cfRule type="expression" dxfId="500" priority="518">
      <formula>AND($W$242&lt;&gt;"Not Met",LEN(TRIM($W$242))&gt;0)</formula>
    </cfRule>
  </conditionalFormatting>
  <conditionalFormatting sqref="W242">
    <cfRule type="expression" dxfId="499" priority="517">
      <formula>OR($S$242 = FALSE, AND($P$242 = FALSE, ReportType &lt;&gt; "Final"), AND($Q$242 = FALSE, ReportType &lt;&gt; "Rough"))</formula>
    </cfRule>
  </conditionalFormatting>
  <conditionalFormatting sqref="W242">
    <cfRule type="expression" dxfId="498" priority="516">
      <formula>OR($T$242 = TRUE, AND(LEN(TRIM($W$242))&gt;0, $S$242 = FALSE))</formula>
    </cfRule>
  </conditionalFormatting>
  <conditionalFormatting sqref="W244">
    <cfRule type="expression" dxfId="497" priority="515">
      <formula>AND($R$244,$S$244)</formula>
    </cfRule>
  </conditionalFormatting>
  <conditionalFormatting sqref="W244">
    <cfRule type="expression" dxfId="496" priority="514">
      <formula>AND($W$244&lt;&gt;"Not Met",LEN(TRIM($W$244))&gt;0)</formula>
    </cfRule>
  </conditionalFormatting>
  <conditionalFormatting sqref="W244">
    <cfRule type="expression" dxfId="495" priority="513">
      <formula>OR($S$244 = FALSE, AND($P$244 = FALSE, ReportType &lt;&gt; "Final"), AND($Q$244 = FALSE, ReportType &lt;&gt; "Rough"))</formula>
    </cfRule>
  </conditionalFormatting>
  <conditionalFormatting sqref="W244">
    <cfRule type="expression" dxfId="494" priority="512">
      <formula>OR($T$244 = TRUE, AND(LEN(TRIM($W$244))&gt;0, $S$244 = FALSE))</formula>
    </cfRule>
  </conditionalFormatting>
  <conditionalFormatting sqref="W245">
    <cfRule type="expression" dxfId="493" priority="511">
      <formula>AND($R$245,$S$245)</formula>
    </cfRule>
  </conditionalFormatting>
  <conditionalFormatting sqref="W245">
    <cfRule type="expression" dxfId="492" priority="510">
      <formula>AND($W$245&lt;&gt;"Not Met",LEN(TRIM($W$245))&gt;0)</formula>
    </cfRule>
  </conditionalFormatting>
  <conditionalFormatting sqref="W245">
    <cfRule type="expression" dxfId="491" priority="509">
      <formula>OR($S$245 = FALSE, AND($P$245 = FALSE, ReportType &lt;&gt; "Final"), AND($Q$245 = FALSE, ReportType &lt;&gt; "Rough"))</formula>
    </cfRule>
  </conditionalFormatting>
  <conditionalFormatting sqref="W245">
    <cfRule type="expression" dxfId="490" priority="508">
      <formula>OR($T$245 = TRUE, AND(LEN(TRIM($W$245))&gt;0, $S$245 = FALSE))</formula>
    </cfRule>
  </conditionalFormatting>
  <conditionalFormatting sqref="W247">
    <cfRule type="expression" dxfId="489" priority="507">
      <formula>AND($R$247,$S$247)</formula>
    </cfRule>
  </conditionalFormatting>
  <conditionalFormatting sqref="W247">
    <cfRule type="expression" dxfId="488" priority="506">
      <formula>AND($W$247&lt;&gt;"Not Met",LEN(TRIM($W$247))&gt;0)</formula>
    </cfRule>
  </conditionalFormatting>
  <conditionalFormatting sqref="W247">
    <cfRule type="expression" dxfId="487" priority="505">
      <formula>OR($S$247 = FALSE, AND($P$247 = FALSE, ReportType &lt;&gt; "Final"), AND($Q$247 = FALSE, ReportType &lt;&gt; "Rough"))</formula>
    </cfRule>
  </conditionalFormatting>
  <conditionalFormatting sqref="W247">
    <cfRule type="expression" dxfId="486" priority="504">
      <formula>OR($T$247 = TRUE, AND(LEN(TRIM($W$247))&gt;0, $S$247 = FALSE))</formula>
    </cfRule>
  </conditionalFormatting>
  <conditionalFormatting sqref="W257">
    <cfRule type="expression" dxfId="485" priority="503">
      <formula>AND($R$257,$S$257)</formula>
    </cfRule>
  </conditionalFormatting>
  <conditionalFormatting sqref="W257">
    <cfRule type="expression" dxfId="484" priority="502">
      <formula>AND($W$257&lt;&gt;"Not Met",LEN(TRIM($W$257))&gt;0)</formula>
    </cfRule>
  </conditionalFormatting>
  <conditionalFormatting sqref="W257">
    <cfRule type="expression" dxfId="483" priority="501">
      <formula>OR($S$257 = FALSE, AND($P$257 = FALSE, ReportType &lt;&gt; "Final"), AND($Q$257 = FALSE, ReportType &lt;&gt; "Rough"))</formula>
    </cfRule>
  </conditionalFormatting>
  <conditionalFormatting sqref="W257">
    <cfRule type="expression" dxfId="482" priority="500">
      <formula>OR($T$257 = TRUE, AND(LEN(TRIM($W$257))&gt;0, $S$257 = FALSE))</formula>
    </cfRule>
  </conditionalFormatting>
  <conditionalFormatting sqref="W260">
    <cfRule type="expression" dxfId="481" priority="499">
      <formula>AND($R$260,$S$260)</formula>
    </cfRule>
  </conditionalFormatting>
  <conditionalFormatting sqref="W260">
    <cfRule type="expression" dxfId="480" priority="498">
      <formula>AND($W$260&lt;&gt;"Not Met",LEN(TRIM($W$260))&gt;0)</formula>
    </cfRule>
  </conditionalFormatting>
  <conditionalFormatting sqref="W260">
    <cfRule type="expression" dxfId="479" priority="497">
      <formula>OR($S$260 = FALSE, AND($P$260 = FALSE, ReportType &lt;&gt; "Final"), AND($Q$260 = FALSE, ReportType &lt;&gt; "Rough"))</formula>
    </cfRule>
  </conditionalFormatting>
  <conditionalFormatting sqref="W260">
    <cfRule type="expression" dxfId="478" priority="496">
      <formula>OR($T$260 = TRUE, AND(LEN(TRIM($W$260))&gt;0, $S$260 = FALSE))</formula>
    </cfRule>
  </conditionalFormatting>
  <conditionalFormatting sqref="W262">
    <cfRule type="expression" dxfId="477" priority="495">
      <formula>AND($R$262,$S$262)</formula>
    </cfRule>
  </conditionalFormatting>
  <conditionalFormatting sqref="W262">
    <cfRule type="expression" dxfId="476" priority="494">
      <formula>AND($W$262&lt;&gt;"Not Met",LEN(TRIM($W$262))&gt;0)</formula>
    </cfRule>
  </conditionalFormatting>
  <conditionalFormatting sqref="W262">
    <cfRule type="expression" dxfId="475" priority="493">
      <formula>OR($S$262 = FALSE, AND($P$262 = FALSE, ReportType &lt;&gt; "Final"), AND($Q$262 = FALSE, ReportType &lt;&gt; "Rough"))</formula>
    </cfRule>
  </conditionalFormatting>
  <conditionalFormatting sqref="W262">
    <cfRule type="expression" dxfId="474" priority="492">
      <formula>OR($T$262 = TRUE, AND(LEN(TRIM($W$262))&gt;0, $S$262 = FALSE))</formula>
    </cfRule>
  </conditionalFormatting>
  <conditionalFormatting sqref="W265">
    <cfRule type="expression" dxfId="473" priority="491">
      <formula>AND($R$265,$S$265)</formula>
    </cfRule>
  </conditionalFormatting>
  <conditionalFormatting sqref="W265">
    <cfRule type="expression" dxfId="472" priority="490">
      <formula>AND($W$265&lt;&gt;"Not Met",LEN(TRIM($W$265))&gt;0)</formula>
    </cfRule>
  </conditionalFormatting>
  <conditionalFormatting sqref="W265">
    <cfRule type="expression" dxfId="471" priority="489">
      <formula>OR($S$265 = FALSE, AND($P$265 = FALSE, ReportType &lt;&gt; "Final"), AND($Q$265 = FALSE, ReportType &lt;&gt; "Rough"))</formula>
    </cfRule>
  </conditionalFormatting>
  <conditionalFormatting sqref="W265">
    <cfRule type="expression" dxfId="470" priority="488">
      <formula>OR($T$265 = TRUE, AND(LEN(TRIM($W$265))&gt;0, $S$265 = FALSE))</formula>
    </cfRule>
  </conditionalFormatting>
  <conditionalFormatting sqref="W267">
    <cfRule type="expression" dxfId="469" priority="487">
      <formula>AND($R$267,$S$267)</formula>
    </cfRule>
  </conditionalFormatting>
  <conditionalFormatting sqref="W267">
    <cfRule type="expression" dxfId="468" priority="486">
      <formula>AND($W$267&lt;&gt;"Not Met",LEN(TRIM($W$267))&gt;0)</formula>
    </cfRule>
  </conditionalFormatting>
  <conditionalFormatting sqref="W267">
    <cfRule type="expression" dxfId="467" priority="485">
      <formula>OR($S$267 = FALSE, AND($P$267 = FALSE, ReportType &lt;&gt; "Final"), AND($Q$267 = FALSE, ReportType &lt;&gt; "Rough"))</formula>
    </cfRule>
  </conditionalFormatting>
  <conditionalFormatting sqref="W267">
    <cfRule type="expression" dxfId="466" priority="484">
      <formula>OR($T$267 = TRUE, AND(LEN(TRIM($W$267))&gt;0, $S$267 = FALSE))</formula>
    </cfRule>
  </conditionalFormatting>
  <conditionalFormatting sqref="W269">
    <cfRule type="expression" dxfId="465" priority="483">
      <formula>AND($R$269,$S$269)</formula>
    </cfRule>
  </conditionalFormatting>
  <conditionalFormatting sqref="W269">
    <cfRule type="expression" dxfId="464" priority="482">
      <formula>AND($W$269&lt;&gt;"Not Met",LEN(TRIM($W$269))&gt;0)</formula>
    </cfRule>
  </conditionalFormatting>
  <conditionalFormatting sqref="W269">
    <cfRule type="expression" dxfId="463" priority="481">
      <formula>OR($S$269 = FALSE, AND($P$269 = FALSE, ReportType &lt;&gt; "Final"), AND($Q$269 = FALSE, ReportType &lt;&gt; "Rough"))</formula>
    </cfRule>
  </conditionalFormatting>
  <conditionalFormatting sqref="W269">
    <cfRule type="expression" dxfId="462" priority="480">
      <formula>OR($T$269 = TRUE, AND(LEN(TRIM($W$269))&gt;0, $S$269 = FALSE))</formula>
    </cfRule>
  </conditionalFormatting>
  <conditionalFormatting sqref="W272">
    <cfRule type="expression" dxfId="461" priority="479">
      <formula>AND($R$272,$S$272)</formula>
    </cfRule>
  </conditionalFormatting>
  <conditionalFormatting sqref="W272">
    <cfRule type="expression" dxfId="460" priority="478">
      <formula>AND($W$272&lt;&gt;"Not Met",LEN(TRIM($W$272))&gt;0)</formula>
    </cfRule>
  </conditionalFormatting>
  <conditionalFormatting sqref="W272">
    <cfRule type="expression" dxfId="459" priority="477">
      <formula>OR($S$272 = FALSE, AND($P$272 = FALSE, ReportType &lt;&gt; "Final"), AND($Q$272 = FALSE, ReportType &lt;&gt; "Rough"))</formula>
    </cfRule>
  </conditionalFormatting>
  <conditionalFormatting sqref="W272">
    <cfRule type="expression" dxfId="458" priority="476">
      <formula>OR($T$272 = TRUE, AND(LEN(TRIM($W$272))&gt;0, $S$272 = FALSE))</formula>
    </cfRule>
  </conditionalFormatting>
  <conditionalFormatting sqref="W274">
    <cfRule type="expression" dxfId="457" priority="475">
      <formula>AND($R$274,$S$274)</formula>
    </cfRule>
  </conditionalFormatting>
  <conditionalFormatting sqref="W274">
    <cfRule type="expression" dxfId="456" priority="474">
      <formula>AND($W$274&lt;&gt;"Not Met",LEN(TRIM($W$274))&gt;0)</formula>
    </cfRule>
  </conditionalFormatting>
  <conditionalFormatting sqref="W274">
    <cfRule type="expression" dxfId="455" priority="473">
      <formula>OR($S$274 = FALSE, AND($P$274 = FALSE, ReportType &lt;&gt; "Final"), AND($Q$274 = FALSE, ReportType &lt;&gt; "Rough"))</formula>
    </cfRule>
  </conditionalFormatting>
  <conditionalFormatting sqref="W274">
    <cfRule type="expression" dxfId="454" priority="472">
      <formula>OR($T$274 = TRUE, AND(LEN(TRIM($W$274))&gt;0, $S$274 = FALSE))</formula>
    </cfRule>
  </conditionalFormatting>
  <conditionalFormatting sqref="W276">
    <cfRule type="expression" dxfId="453" priority="471">
      <formula>AND($R$276,$S$276)</formula>
    </cfRule>
  </conditionalFormatting>
  <conditionalFormatting sqref="W276">
    <cfRule type="expression" dxfId="452" priority="470">
      <formula>AND($W$276&lt;&gt;"Not Met",LEN(TRIM($W$276))&gt;0)</formula>
    </cfRule>
  </conditionalFormatting>
  <conditionalFormatting sqref="W276">
    <cfRule type="expression" dxfId="451" priority="469">
      <formula>OR($S$276 = FALSE, AND($P$276 = FALSE, ReportType &lt;&gt; "Final"), AND($Q$276 = FALSE, ReportType &lt;&gt; "Rough"))</formula>
    </cfRule>
  </conditionalFormatting>
  <conditionalFormatting sqref="W276">
    <cfRule type="expression" dxfId="450" priority="468">
      <formula>OR($T$276 = TRUE, AND(LEN(TRIM($W$276))&gt;0, $S$276 = FALSE))</formula>
    </cfRule>
  </conditionalFormatting>
  <conditionalFormatting sqref="W286">
    <cfRule type="expression" dxfId="449" priority="467">
      <formula>AND($R$286,$S$286)</formula>
    </cfRule>
  </conditionalFormatting>
  <conditionalFormatting sqref="W286">
    <cfRule type="expression" dxfId="448" priority="466">
      <formula>AND($W$286&lt;&gt;"Not Met",LEN(TRIM($W$286))&gt;0)</formula>
    </cfRule>
  </conditionalFormatting>
  <conditionalFormatting sqref="W286">
    <cfRule type="expression" dxfId="447" priority="465">
      <formula>OR($S$286 = FALSE, AND($P$286 = FALSE, ReportType &lt;&gt; "Final"), AND($Q$286 = FALSE, ReportType &lt;&gt; "Rough"))</formula>
    </cfRule>
  </conditionalFormatting>
  <conditionalFormatting sqref="W286">
    <cfRule type="expression" dxfId="446" priority="464">
      <formula>OR($T$286 = TRUE, AND(LEN(TRIM($W$286))&gt;0, $S$286 = FALSE))</formula>
    </cfRule>
  </conditionalFormatting>
  <conditionalFormatting sqref="W288">
    <cfRule type="expression" dxfId="445" priority="463">
      <formula>AND($R$288,$S$288)</formula>
    </cfRule>
  </conditionalFormatting>
  <conditionalFormatting sqref="W288">
    <cfRule type="expression" dxfId="444" priority="462">
      <formula>AND($W$288&lt;&gt;"Not Met",LEN(TRIM($W$288))&gt;0)</formula>
    </cfRule>
  </conditionalFormatting>
  <conditionalFormatting sqref="W288">
    <cfRule type="expression" dxfId="443" priority="461">
      <formula>OR($S$288 = FALSE, AND($P$288 = FALSE, ReportType &lt;&gt; "Final"), AND($Q$288 = FALSE, ReportType &lt;&gt; "Rough"))</formula>
    </cfRule>
  </conditionalFormatting>
  <conditionalFormatting sqref="W288">
    <cfRule type="expression" dxfId="442" priority="460">
      <formula>OR($T$288 = TRUE, AND(LEN(TRIM($W$288))&gt;0, $S$288 = FALSE))</formula>
    </cfRule>
  </conditionalFormatting>
  <conditionalFormatting sqref="W289">
    <cfRule type="expression" dxfId="441" priority="459">
      <formula>AND($R$289,$S$289)</formula>
    </cfRule>
  </conditionalFormatting>
  <conditionalFormatting sqref="W289">
    <cfRule type="expression" dxfId="440" priority="458">
      <formula>AND($W$289&lt;&gt;"Not Met",LEN(TRIM($W$289))&gt;0)</formula>
    </cfRule>
  </conditionalFormatting>
  <conditionalFormatting sqref="W289">
    <cfRule type="expression" dxfId="439" priority="457">
      <formula>OR($S$289 = FALSE, AND($P$289 = FALSE, ReportType &lt;&gt; "Final"), AND($Q$289 = FALSE, ReportType &lt;&gt; "Rough"))</formula>
    </cfRule>
  </conditionalFormatting>
  <conditionalFormatting sqref="W289">
    <cfRule type="expression" dxfId="438" priority="456">
      <formula>OR($T$289 = TRUE, AND(LEN(TRIM($W$289))&gt;0, $S$289 = FALSE))</formula>
    </cfRule>
  </conditionalFormatting>
  <conditionalFormatting sqref="W304">
    <cfRule type="expression" dxfId="437" priority="451">
      <formula>AND($R$304,$S$304)</formula>
    </cfRule>
  </conditionalFormatting>
  <conditionalFormatting sqref="W304">
    <cfRule type="expression" dxfId="436" priority="450">
      <formula>AND($W$304&lt;&gt;"Not Met",LEN(TRIM($W$304))&gt;0)</formula>
    </cfRule>
  </conditionalFormatting>
  <conditionalFormatting sqref="W304">
    <cfRule type="expression" dxfId="435" priority="449">
      <formula>OR($S$304 = FALSE, AND($P$304 = FALSE, ReportType &lt;&gt; "Final"), AND($Q$304 = FALSE, ReportType &lt;&gt; "Rough"))</formula>
    </cfRule>
  </conditionalFormatting>
  <conditionalFormatting sqref="W304">
    <cfRule type="expression" dxfId="434" priority="448">
      <formula>OR($T$304 = TRUE, AND(LEN(TRIM($W$304))&gt;0, $S$304 = FALSE))</formula>
    </cfRule>
  </conditionalFormatting>
  <conditionalFormatting sqref="W306">
    <cfRule type="expression" dxfId="433" priority="447">
      <formula>AND($R$306,$S$306)</formula>
    </cfRule>
  </conditionalFormatting>
  <conditionalFormatting sqref="W306">
    <cfRule type="expression" dxfId="432" priority="446">
      <formula>AND($W$306&lt;&gt;"Not Met",LEN(TRIM($W$306))&gt;0)</formula>
    </cfRule>
  </conditionalFormatting>
  <conditionalFormatting sqref="W306">
    <cfRule type="expression" dxfId="431" priority="445">
      <formula>OR($S$306 = FALSE, AND($P$306 = FALSE, ReportType &lt;&gt; "Final"), AND($Q$306 = FALSE, ReportType &lt;&gt; "Rough"))</formula>
    </cfRule>
  </conditionalFormatting>
  <conditionalFormatting sqref="W306">
    <cfRule type="expression" dxfId="430" priority="444">
      <formula>OR($T$306 = TRUE, AND(LEN(TRIM($W$306))&gt;0, $S$306 = FALSE))</formula>
    </cfRule>
  </conditionalFormatting>
  <conditionalFormatting sqref="W310">
    <cfRule type="expression" dxfId="429" priority="443">
      <formula>AND($R$310,$S$310)</formula>
    </cfRule>
  </conditionalFormatting>
  <conditionalFormatting sqref="W310">
    <cfRule type="expression" dxfId="428" priority="442">
      <formula>AND($W$310&lt;&gt;"Not Met",LEN(TRIM($W$310))&gt;0)</formula>
    </cfRule>
  </conditionalFormatting>
  <conditionalFormatting sqref="W310">
    <cfRule type="expression" dxfId="427" priority="441">
      <formula>OR($S$310 = FALSE, AND($P$310 = FALSE, ReportType &lt;&gt; "Final"), AND($Q$310 = FALSE, ReportType &lt;&gt; "Rough"))</formula>
    </cfRule>
  </conditionalFormatting>
  <conditionalFormatting sqref="W310">
    <cfRule type="expression" dxfId="426" priority="440">
      <formula>OR($T$310 = TRUE, AND(LEN(TRIM($W$310))&gt;0, $S$310 = FALSE))</formula>
    </cfRule>
  </conditionalFormatting>
  <conditionalFormatting sqref="W311">
    <cfRule type="expression" dxfId="425" priority="439">
      <formula>AND($R$311,$S$311)</formula>
    </cfRule>
  </conditionalFormatting>
  <conditionalFormatting sqref="W311">
    <cfRule type="expression" dxfId="424" priority="438">
      <formula>AND($W$311&lt;&gt;"Not Met",LEN(TRIM($W$311))&gt;0)</formula>
    </cfRule>
  </conditionalFormatting>
  <conditionalFormatting sqref="W311">
    <cfRule type="expression" dxfId="423" priority="437">
      <formula>OR($S$311 = FALSE, AND($P$311 = FALSE, ReportType &lt;&gt; "Final"), AND($Q$311 = FALSE, ReportType &lt;&gt; "Rough"))</formula>
    </cfRule>
  </conditionalFormatting>
  <conditionalFormatting sqref="W311">
    <cfRule type="expression" dxfId="422" priority="436">
      <formula>OR($T$311 = TRUE, AND(LEN(TRIM($W$311))&gt;0, $S$311 = FALSE))</formula>
    </cfRule>
  </conditionalFormatting>
  <conditionalFormatting sqref="W314">
    <cfRule type="expression" dxfId="421" priority="435">
      <formula>AND($R$314,$S$314)</formula>
    </cfRule>
  </conditionalFormatting>
  <conditionalFormatting sqref="W314">
    <cfRule type="expression" dxfId="420" priority="434">
      <formula>AND($W$314&lt;&gt;"Not Met",LEN(TRIM($W$314))&gt;0)</formula>
    </cfRule>
  </conditionalFormatting>
  <conditionalFormatting sqref="W314">
    <cfRule type="expression" dxfId="419" priority="433">
      <formula>OR($S$314 = FALSE, AND($P$314 = FALSE, ReportType &lt;&gt; "Final"), AND($Q$314 = FALSE, ReportType &lt;&gt; "Rough"))</formula>
    </cfRule>
  </conditionalFormatting>
  <conditionalFormatting sqref="W314">
    <cfRule type="expression" dxfId="418" priority="432">
      <formula>OR($T$314 = TRUE, AND(LEN(TRIM($W$314))&gt;0, $S$314 = FALSE))</formula>
    </cfRule>
  </conditionalFormatting>
  <conditionalFormatting sqref="W317">
    <cfRule type="expression" dxfId="417" priority="431">
      <formula>AND($R$317,$S$317)</formula>
    </cfRule>
  </conditionalFormatting>
  <conditionalFormatting sqref="W317">
    <cfRule type="expression" dxfId="416" priority="430">
      <formula>AND($W$317&lt;&gt;"Not Met",LEN(TRIM($W$317))&gt;0)</formula>
    </cfRule>
  </conditionalFormatting>
  <conditionalFormatting sqref="W317">
    <cfRule type="expression" dxfId="415" priority="429">
      <formula>OR($S$317 = FALSE, AND($P$317 = FALSE, ReportType &lt;&gt; "Final"), AND($Q$317 = FALSE, ReportType &lt;&gt; "Rough"))</formula>
    </cfRule>
  </conditionalFormatting>
  <conditionalFormatting sqref="W317">
    <cfRule type="expression" dxfId="414" priority="428">
      <formula>OR($T$317 = TRUE, AND(LEN(TRIM($W$317))&gt;0, $S$317 = FALSE))</formula>
    </cfRule>
  </conditionalFormatting>
  <conditionalFormatting sqref="W318">
    <cfRule type="expression" dxfId="413" priority="427">
      <formula>AND($R$318,$S$318)</formula>
    </cfRule>
  </conditionalFormatting>
  <conditionalFormatting sqref="W318">
    <cfRule type="expression" dxfId="412" priority="426">
      <formula>AND($W$318&lt;&gt;"Not Met",LEN(TRIM($W$318))&gt;0)</formula>
    </cfRule>
  </conditionalFormatting>
  <conditionalFormatting sqref="W318">
    <cfRule type="expression" dxfId="411" priority="425">
      <formula>OR($S$318 = FALSE, AND($P$318 = FALSE, ReportType &lt;&gt; "Final"), AND($Q$318 = FALSE, ReportType &lt;&gt; "Rough"))</formula>
    </cfRule>
  </conditionalFormatting>
  <conditionalFormatting sqref="W318">
    <cfRule type="expression" dxfId="410" priority="424">
      <formula>OR($T$318 = TRUE, AND(LEN(TRIM($W$318))&gt;0, $S$318 = FALSE))</formula>
    </cfRule>
  </conditionalFormatting>
  <conditionalFormatting sqref="W322">
    <cfRule type="expression" dxfId="409" priority="423">
      <formula>AND($R$322,$S$322)</formula>
    </cfRule>
  </conditionalFormatting>
  <conditionalFormatting sqref="W322">
    <cfRule type="expression" dxfId="408" priority="422">
      <formula>AND($W$322&lt;&gt;"Not Met",LEN(TRIM($W$322))&gt;0)</formula>
    </cfRule>
  </conditionalFormatting>
  <conditionalFormatting sqref="W322">
    <cfRule type="expression" dxfId="407" priority="421">
      <formula>OR($S$322 = FALSE, AND($P$322 = FALSE, ReportType &lt;&gt; "Final"), AND($Q$322 = FALSE, ReportType &lt;&gt; "Rough"))</formula>
    </cfRule>
  </conditionalFormatting>
  <conditionalFormatting sqref="W322">
    <cfRule type="expression" dxfId="406" priority="420">
      <formula>OR($T$322 = TRUE, AND(LEN(TRIM($W$322))&gt;0, $S$322 = FALSE))</formula>
    </cfRule>
  </conditionalFormatting>
  <conditionalFormatting sqref="W325">
    <cfRule type="expression" dxfId="405" priority="419">
      <formula>AND($R$325,$S$325)</formula>
    </cfRule>
  </conditionalFormatting>
  <conditionalFormatting sqref="W325">
    <cfRule type="expression" dxfId="404" priority="418">
      <formula>AND($W$325&lt;&gt;"Not Met",LEN(TRIM($W$325))&gt;0)</formula>
    </cfRule>
  </conditionalFormatting>
  <conditionalFormatting sqref="W325">
    <cfRule type="expression" dxfId="403" priority="417">
      <formula>OR($S$325 = FALSE, AND($P$325 = FALSE, ReportType &lt;&gt; "Final"), AND($Q$325 = FALSE, ReportType &lt;&gt; "Rough"))</formula>
    </cfRule>
  </conditionalFormatting>
  <conditionalFormatting sqref="W325">
    <cfRule type="expression" dxfId="402" priority="416">
      <formula>OR($T$325 = TRUE, AND(LEN(TRIM($W$325))&gt;0, $S$325 = FALSE))</formula>
    </cfRule>
  </conditionalFormatting>
  <conditionalFormatting sqref="W326">
    <cfRule type="expression" dxfId="401" priority="415">
      <formula>AND($R$326,$S$326)</formula>
    </cfRule>
  </conditionalFormatting>
  <conditionalFormatting sqref="W326">
    <cfRule type="expression" dxfId="400" priority="414">
      <formula>AND($W$326&lt;&gt;"Not Met",LEN(TRIM($W$326))&gt;0)</formula>
    </cfRule>
  </conditionalFormatting>
  <conditionalFormatting sqref="W326">
    <cfRule type="expression" dxfId="399" priority="413">
      <formula>OR($S$326 = FALSE, AND($P$326 = FALSE, ReportType &lt;&gt; "Final"), AND($Q$326 = FALSE, ReportType &lt;&gt; "Rough"))</formula>
    </cfRule>
  </conditionalFormatting>
  <conditionalFormatting sqref="W326">
    <cfRule type="expression" dxfId="398" priority="412">
      <formula>OR($T$326 = TRUE, AND(LEN(TRIM($W$326))&gt;0, $S$326 = FALSE))</formula>
    </cfRule>
  </conditionalFormatting>
  <conditionalFormatting sqref="W327">
    <cfRule type="expression" dxfId="397" priority="411">
      <formula>AND($R$327,$S$327)</formula>
    </cfRule>
  </conditionalFormatting>
  <conditionalFormatting sqref="W327">
    <cfRule type="expression" dxfId="396" priority="410">
      <formula>AND($W$327&lt;&gt;"Not Met",LEN(TRIM($W$327))&gt;0)</formula>
    </cfRule>
  </conditionalFormatting>
  <conditionalFormatting sqref="W327">
    <cfRule type="expression" dxfId="395" priority="409">
      <formula>OR($S$327 = FALSE, AND($P$327 = FALSE, ReportType &lt;&gt; "Final"), AND($Q$327 = FALSE, ReportType &lt;&gt; "Rough"))</formula>
    </cfRule>
  </conditionalFormatting>
  <conditionalFormatting sqref="W327">
    <cfRule type="expression" dxfId="394" priority="408">
      <formula>OR($T$327 = TRUE, AND(LEN(TRIM($W$327))&gt;0, $S$327 = FALSE))</formula>
    </cfRule>
  </conditionalFormatting>
  <conditionalFormatting sqref="W333">
    <cfRule type="expression" dxfId="393" priority="407">
      <formula>AND($R$333,$S$333)</formula>
    </cfRule>
  </conditionalFormatting>
  <conditionalFormatting sqref="W333">
    <cfRule type="expression" dxfId="392" priority="406">
      <formula>AND($W$333&lt;&gt;"Not Met",LEN(TRIM($W$333))&gt;0)</formula>
    </cfRule>
  </conditionalFormatting>
  <conditionalFormatting sqref="W333">
    <cfRule type="expression" dxfId="391" priority="405">
      <formula>OR($S$333 = FALSE, AND($P$333 = FALSE, ReportType &lt;&gt; "Final"), AND($Q$333 = FALSE, ReportType &lt;&gt; "Rough"))</formula>
    </cfRule>
  </conditionalFormatting>
  <conditionalFormatting sqref="W333">
    <cfRule type="expression" dxfId="390" priority="404">
      <formula>OR($T$333 = TRUE, AND(LEN(TRIM($W$333))&gt;0, $S$333 = FALSE))</formula>
    </cfRule>
  </conditionalFormatting>
  <conditionalFormatting sqref="W335">
    <cfRule type="expression" dxfId="389" priority="403">
      <formula>AND($R$335,$S$335)</formula>
    </cfRule>
  </conditionalFormatting>
  <conditionalFormatting sqref="W335">
    <cfRule type="expression" dxfId="388" priority="402">
      <formula>AND($W$335&lt;&gt;"Not Met",LEN(TRIM($W$335))&gt;0)</formula>
    </cfRule>
  </conditionalFormatting>
  <conditionalFormatting sqref="W335">
    <cfRule type="expression" dxfId="387" priority="401">
      <formula>OR($S$335 = FALSE, AND($P$335 = FALSE, ReportType &lt;&gt; "Final"), AND($Q$335 = FALSE, ReportType &lt;&gt; "Rough"))</formula>
    </cfRule>
  </conditionalFormatting>
  <conditionalFormatting sqref="W335">
    <cfRule type="expression" dxfId="386" priority="400">
      <formula>OR($T$335 = TRUE, AND(LEN(TRIM($W$335))&gt;0, $S$335 = FALSE))</formula>
    </cfRule>
  </conditionalFormatting>
  <conditionalFormatting sqref="W11">
    <cfRule type="expression" dxfId="385" priority="392">
      <formula>OR($T$11 = TRUE, AND($W$11 = TRUE, $S$11 = FALSE))</formula>
    </cfRule>
    <cfRule type="expression" dxfId="384" priority="393">
      <formula>OR($S$11 = FALSE, AND($P$11 = FALSE, ReportType &lt;&gt; "Final"), AND($Q$11 = FALSE, ReportType &lt;&gt; "Rough"))</formula>
    </cfRule>
    <cfRule type="expression" dxfId="383" priority="394">
      <formula>AND(IF($R$11,$W$11,TRUE),LEN(TRIM($W$11))&gt;0)</formula>
    </cfRule>
    <cfRule type="expression" dxfId="382" priority="395">
      <formula>AND($R$11,$S$11)</formula>
    </cfRule>
  </conditionalFormatting>
  <conditionalFormatting sqref="W16">
    <cfRule type="expression" dxfId="381" priority="388">
      <formula>OR($T$16 = TRUE, AND($W$16 = TRUE, $S$16 = FALSE))</formula>
    </cfRule>
    <cfRule type="expression" dxfId="380" priority="389">
      <formula>OR($S$16 = FALSE, AND($P$16 = FALSE, ReportType &lt;&gt; "Final"), AND($Q$16 = FALSE, ReportType &lt;&gt; "Rough"))</formula>
    </cfRule>
    <cfRule type="expression" dxfId="379" priority="390">
      <formula>AND(IF($R$16,$W$16,TRUE),LEN(TRIM($W$16))&gt;0)</formula>
    </cfRule>
    <cfRule type="expression" dxfId="378" priority="391">
      <formula>AND($R$16,$S$16)</formula>
    </cfRule>
  </conditionalFormatting>
  <conditionalFormatting sqref="W71">
    <cfRule type="expression" dxfId="377" priority="383">
      <formula>AND($R$71,$S$71)</formula>
    </cfRule>
  </conditionalFormatting>
  <conditionalFormatting sqref="W71">
    <cfRule type="expression" dxfId="376" priority="382">
      <formula>AND(IF($R$71,$W$71,TRUE),LEN(TRIM($W$71))&gt;0)</formula>
    </cfRule>
  </conditionalFormatting>
  <conditionalFormatting sqref="W71">
    <cfRule type="expression" dxfId="375" priority="381">
      <formula>OR($S$71 = FALSE, AND($P$71 = FALSE, ReportType &lt;&gt; "Final"), AND($Q$71 = FALSE, ReportType &lt;&gt; "Rough"))</formula>
    </cfRule>
  </conditionalFormatting>
  <conditionalFormatting sqref="W71">
    <cfRule type="expression" dxfId="374" priority="380">
      <formula>OR($T$71 = TRUE, AND($W$71 = TRUE, $S$71 = FALSE))</formula>
    </cfRule>
  </conditionalFormatting>
  <conditionalFormatting sqref="W101">
    <cfRule type="expression" dxfId="373" priority="371">
      <formula>AND($R$101,$S$101)</formula>
    </cfRule>
  </conditionalFormatting>
  <conditionalFormatting sqref="W101">
    <cfRule type="expression" dxfId="372" priority="370">
      <formula>AND(IF($R$101,$W$101,TRUE),LEN(TRIM($W$101))&gt;0)</formula>
    </cfRule>
  </conditionalFormatting>
  <conditionalFormatting sqref="W101">
    <cfRule type="expression" dxfId="371" priority="369">
      <formula>OR($S$101 = FALSE, AND($P$101 = FALSE, ReportType &lt;&gt; "Final"), AND($Q$101 = FALSE, ReportType &lt;&gt; "Rough"))</formula>
    </cfRule>
  </conditionalFormatting>
  <conditionalFormatting sqref="W101">
    <cfRule type="expression" dxfId="370" priority="368">
      <formula>OR($T$101 = TRUE, AND($W$101 = TRUE, $S$101 = FALSE))</formula>
    </cfRule>
  </conditionalFormatting>
  <conditionalFormatting sqref="W124">
    <cfRule type="expression" dxfId="369" priority="367">
      <formula>AND($R$124,$S$124)</formula>
    </cfRule>
  </conditionalFormatting>
  <conditionalFormatting sqref="W124">
    <cfRule type="expression" dxfId="368" priority="366">
      <formula>AND(IF($R$124,$W$124,TRUE),LEN(TRIM($W$124))&gt;0)</formula>
    </cfRule>
  </conditionalFormatting>
  <conditionalFormatting sqref="W124">
    <cfRule type="expression" dxfId="367" priority="365">
      <formula>OR($S$124 = FALSE, AND($P$124 = FALSE, ReportType &lt;&gt; "Final"), AND($Q$124 = FALSE, ReportType &lt;&gt; "Rough"))</formula>
    </cfRule>
  </conditionalFormatting>
  <conditionalFormatting sqref="W124">
    <cfRule type="expression" dxfId="366" priority="364">
      <formula>OR($T$124 = TRUE, AND($W$124 = TRUE, $S$124 = FALSE))</formula>
    </cfRule>
  </conditionalFormatting>
  <conditionalFormatting sqref="W126">
    <cfRule type="expression" dxfId="365" priority="363">
      <formula>AND($R$126,$S$126)</formula>
    </cfRule>
  </conditionalFormatting>
  <conditionalFormatting sqref="W126">
    <cfRule type="expression" dxfId="364" priority="362">
      <formula>AND(IF($R$126,$W$126,TRUE),LEN(TRIM($W$126))&gt;0)</formula>
    </cfRule>
  </conditionalFormatting>
  <conditionalFormatting sqref="W126">
    <cfRule type="expression" dxfId="363" priority="361">
      <formula>OR($S$126 = FALSE, AND($P$126 = FALSE, ReportType &lt;&gt; "Final"), AND($Q$126 = FALSE, ReportType &lt;&gt; "Rough"))</formula>
    </cfRule>
  </conditionalFormatting>
  <conditionalFormatting sqref="W126">
    <cfRule type="expression" dxfId="362" priority="360">
      <formula>OR($T$126 = TRUE, AND($W$126 = TRUE, $S$126 = FALSE))</formula>
    </cfRule>
  </conditionalFormatting>
  <conditionalFormatting sqref="W128">
    <cfRule type="expression" dxfId="361" priority="359">
      <formula>AND($R$128,$S$128)</formula>
    </cfRule>
  </conditionalFormatting>
  <conditionalFormatting sqref="W128">
    <cfRule type="expression" dxfId="360" priority="358">
      <formula>AND(IF($R$128,$W$128,TRUE),LEN(TRIM($W$128))&gt;0)</formula>
    </cfRule>
  </conditionalFormatting>
  <conditionalFormatting sqref="W128">
    <cfRule type="expression" dxfId="359" priority="357">
      <formula>OR($S$128 = FALSE, AND($P$128 = FALSE, ReportType &lt;&gt; "Final"), AND($Q$128 = FALSE, ReportType &lt;&gt; "Rough"))</formula>
    </cfRule>
  </conditionalFormatting>
  <conditionalFormatting sqref="W128">
    <cfRule type="expression" dxfId="358" priority="356">
      <formula>OR($T$128 = TRUE, AND($W$128 = TRUE, $S$128 = FALSE))</formula>
    </cfRule>
  </conditionalFormatting>
  <conditionalFormatting sqref="W172">
    <cfRule type="expression" dxfId="357" priority="303">
      <formula>AND($R$172,$S$172)</formula>
    </cfRule>
  </conditionalFormatting>
  <conditionalFormatting sqref="W172">
    <cfRule type="expression" dxfId="356" priority="302">
      <formula>AND(IF($R$172,$W$172,TRUE),LEN(TRIM($W$172))&gt;0)</formula>
    </cfRule>
  </conditionalFormatting>
  <conditionalFormatting sqref="W172">
    <cfRule type="expression" dxfId="355" priority="301">
      <formula>OR($S$172 = FALSE, AND($P$172 = FALSE, ReportType &lt;&gt; "Final"), AND($Q$172 = FALSE, ReportType &lt;&gt; "Rough"))</formula>
    </cfRule>
  </conditionalFormatting>
  <conditionalFormatting sqref="W172">
    <cfRule type="expression" dxfId="354" priority="300">
      <formula>OR($T$172 = TRUE, AND($W$172 = TRUE, $S$172 = FALSE))</formula>
    </cfRule>
  </conditionalFormatting>
  <conditionalFormatting sqref="W189">
    <cfRule type="expression" dxfId="353" priority="299">
      <formula>AND($R$189,$S$189)</formula>
    </cfRule>
  </conditionalFormatting>
  <conditionalFormatting sqref="W189">
    <cfRule type="expression" dxfId="352" priority="298">
      <formula>AND(IF($R$189,$W$189,TRUE),LEN(TRIM($W$189))&gt;0)</formula>
    </cfRule>
  </conditionalFormatting>
  <conditionalFormatting sqref="W189">
    <cfRule type="expression" dxfId="351" priority="297">
      <formula>OR($S$189 = FALSE, AND($P$189 = FALSE, ReportType &lt;&gt; "Final"), AND($Q$189 = FALSE, ReportType &lt;&gt; "Rough"))</formula>
    </cfRule>
  </conditionalFormatting>
  <conditionalFormatting sqref="W189">
    <cfRule type="expression" dxfId="350" priority="296">
      <formula>OR($T$189 = TRUE, AND($W$189 = TRUE, $S$189 = FALSE))</formula>
    </cfRule>
  </conditionalFormatting>
  <conditionalFormatting sqref="W197">
    <cfRule type="expression" dxfId="349" priority="295">
      <formula>AND($R$197,$S$197)</formula>
    </cfRule>
  </conditionalFormatting>
  <conditionalFormatting sqref="W197">
    <cfRule type="expression" dxfId="348" priority="294">
      <formula>AND(IF($R$197,$W$197,TRUE),LEN(TRIM($W$197))&gt;0)</formula>
    </cfRule>
  </conditionalFormatting>
  <conditionalFormatting sqref="W197">
    <cfRule type="expression" dxfId="347" priority="293">
      <formula>OR($S$197 = FALSE, AND($P$197 = FALSE, ReportType &lt;&gt; "Final"), AND($Q$197 = FALSE, ReportType &lt;&gt; "Rough"))</formula>
    </cfRule>
  </conditionalFormatting>
  <conditionalFormatting sqref="W197">
    <cfRule type="expression" dxfId="346" priority="292">
      <formula>OR($T$197 = TRUE, AND($W$197 = TRUE, $S$197 = FALSE))</formula>
    </cfRule>
  </conditionalFormatting>
  <conditionalFormatting sqref="W208">
    <cfRule type="expression" dxfId="345" priority="291">
      <formula>AND($R$208,$S$208)</formula>
    </cfRule>
  </conditionalFormatting>
  <conditionalFormatting sqref="W208">
    <cfRule type="expression" dxfId="344" priority="290">
      <formula>AND(IF($R$208,$W$208,TRUE),LEN(TRIM($W$208))&gt;0)</formula>
    </cfRule>
  </conditionalFormatting>
  <conditionalFormatting sqref="W208">
    <cfRule type="expression" dxfId="343" priority="289">
      <formula>OR($S$208 = FALSE, AND($P$208 = FALSE, ReportType &lt;&gt; "Final"), AND($Q$208 = FALSE, ReportType &lt;&gt; "Rough"))</formula>
    </cfRule>
  </conditionalFormatting>
  <conditionalFormatting sqref="W208">
    <cfRule type="expression" dxfId="342" priority="288">
      <formula>OR($T$208 = TRUE, AND($W$208 = TRUE, $S$208 = FALSE))</formula>
    </cfRule>
  </conditionalFormatting>
  <conditionalFormatting sqref="W222">
    <cfRule type="expression" dxfId="341" priority="287">
      <formula>AND($R$222,$S$222)</formula>
    </cfRule>
  </conditionalFormatting>
  <conditionalFormatting sqref="W222">
    <cfRule type="expression" dxfId="340" priority="286">
      <formula>AND(IF($R$222,$W$222,TRUE),LEN(TRIM($W$222))&gt;0)</formula>
    </cfRule>
  </conditionalFormatting>
  <conditionalFormatting sqref="W222">
    <cfRule type="expression" dxfId="339" priority="285">
      <formula>OR($S$222 = FALSE, AND($P$222 = FALSE, ReportType &lt;&gt; "Final"), AND($Q$222 = FALSE, ReportType &lt;&gt; "Rough"))</formula>
    </cfRule>
  </conditionalFormatting>
  <conditionalFormatting sqref="W222">
    <cfRule type="expression" dxfId="338" priority="284">
      <formula>OR($T$222 = TRUE, AND($W$222 = TRUE, $S$222 = FALSE))</formula>
    </cfRule>
  </conditionalFormatting>
  <conditionalFormatting sqref="W234">
    <cfRule type="expression" dxfId="337" priority="283">
      <formula>AND($R$234,$S$234)</formula>
    </cfRule>
  </conditionalFormatting>
  <conditionalFormatting sqref="W234">
    <cfRule type="expression" dxfId="336" priority="282">
      <formula>AND(IF($R$234,$W$234,TRUE),LEN(TRIM($W$234))&gt;0)</formula>
    </cfRule>
  </conditionalFormatting>
  <conditionalFormatting sqref="W234">
    <cfRule type="expression" dxfId="335" priority="281">
      <formula>OR($S$234 = FALSE, AND($P$234 = FALSE, ReportType &lt;&gt; "Final"), AND($Q$234 = FALSE, ReportType &lt;&gt; "Rough"))</formula>
    </cfRule>
  </conditionalFormatting>
  <conditionalFormatting sqref="W234">
    <cfRule type="expression" dxfId="334" priority="280">
      <formula>OR($T$234 = TRUE, AND($W$234 = TRUE, $S$234 = FALSE))</formula>
    </cfRule>
  </conditionalFormatting>
  <conditionalFormatting sqref="W237">
    <cfRule type="expression" dxfId="333" priority="279">
      <formula>AND($R$237,$S$237)</formula>
    </cfRule>
  </conditionalFormatting>
  <conditionalFormatting sqref="W237">
    <cfRule type="expression" dxfId="332" priority="278">
      <formula>AND(IF($R$237,$W$237,TRUE),LEN(TRIM($W$237))&gt;0)</formula>
    </cfRule>
  </conditionalFormatting>
  <conditionalFormatting sqref="W237">
    <cfRule type="expression" dxfId="331" priority="277">
      <formula>OR($S$237 = FALSE, AND($P$237 = FALSE, ReportType &lt;&gt; "Final"), AND($Q$237 = FALSE, ReportType &lt;&gt; "Rough"))</formula>
    </cfRule>
  </conditionalFormatting>
  <conditionalFormatting sqref="W237">
    <cfRule type="expression" dxfId="330" priority="276">
      <formula>OR($T$237 = TRUE, AND($W$237 = TRUE, $S$237 = FALSE))</formula>
    </cfRule>
  </conditionalFormatting>
  <conditionalFormatting sqref="W278">
    <cfRule type="expression" dxfId="329" priority="271">
      <formula>AND($R$278,$S$278)</formula>
    </cfRule>
  </conditionalFormatting>
  <conditionalFormatting sqref="W278">
    <cfRule type="expression" dxfId="328" priority="270">
      <formula>AND(IF($R$278,$W$278,TRUE),LEN(TRIM($W$278))&gt;0)</formula>
    </cfRule>
  </conditionalFormatting>
  <conditionalFormatting sqref="W278">
    <cfRule type="expression" dxfId="327" priority="269">
      <formula>OR($S$278 = FALSE, AND($P$278 = FALSE, ReportType &lt;&gt; "Final"), AND($Q$278 = FALSE, ReportType &lt;&gt; "Rough"))</formula>
    </cfRule>
  </conditionalFormatting>
  <conditionalFormatting sqref="W278">
    <cfRule type="expression" dxfId="326" priority="268">
      <formula>OR($T$278 = TRUE, AND($W$278 = TRUE, $S$278 = FALSE))</formula>
    </cfRule>
  </conditionalFormatting>
  <conditionalFormatting sqref="W279">
    <cfRule type="expression" dxfId="325" priority="267">
      <formula>AND($R$279,$S$279)</formula>
    </cfRule>
  </conditionalFormatting>
  <conditionalFormatting sqref="W279">
    <cfRule type="expression" dxfId="324" priority="266">
      <formula>AND(IF($R$279,$W$279,TRUE),LEN(TRIM($W$279))&gt;0)</formula>
    </cfRule>
  </conditionalFormatting>
  <conditionalFormatting sqref="W279">
    <cfRule type="expression" dxfId="323" priority="265">
      <formula>OR($S$279 = FALSE, AND($P$279 = FALSE, ReportType &lt;&gt; "Final"), AND($Q$279 = FALSE, ReportType &lt;&gt; "Rough"))</formula>
    </cfRule>
  </conditionalFormatting>
  <conditionalFormatting sqref="W279">
    <cfRule type="expression" dxfId="322" priority="264">
      <formula>OR($T$279 = TRUE, AND($W$279 = TRUE, $S$279 = FALSE))</formula>
    </cfRule>
  </conditionalFormatting>
  <conditionalFormatting sqref="W298">
    <cfRule type="expression" dxfId="321" priority="255">
      <formula>AND($R$298,$S$298)</formula>
    </cfRule>
  </conditionalFormatting>
  <conditionalFormatting sqref="W298">
    <cfRule type="expression" dxfId="320" priority="254">
      <formula>AND(IF($R$298,$W$298,TRUE),LEN(TRIM($W$298))&gt;0)</formula>
    </cfRule>
  </conditionalFormatting>
  <conditionalFormatting sqref="W298">
    <cfRule type="expression" dxfId="319" priority="253">
      <formula>OR($S$298 = FALSE, AND($P$298 = FALSE, ReportType &lt;&gt; "Final"), AND($Q$298 = FALSE, ReportType &lt;&gt; "Rough"))</formula>
    </cfRule>
  </conditionalFormatting>
  <conditionalFormatting sqref="W298">
    <cfRule type="expression" dxfId="318" priority="252">
      <formula>OR($T$298 = TRUE, AND($W$298 = TRUE, $S$298 = FALSE))</formula>
    </cfRule>
  </conditionalFormatting>
  <conditionalFormatting sqref="W341">
    <cfRule type="expression" dxfId="317" priority="247">
      <formula>AND($R$341,$S$341)</formula>
    </cfRule>
  </conditionalFormatting>
  <conditionalFormatting sqref="W341">
    <cfRule type="expression" dxfId="316" priority="246">
      <formula>AND(IF($R$341,$W$341,TRUE),LEN(TRIM($W$341))&gt;0)</formula>
    </cfRule>
  </conditionalFormatting>
  <conditionalFormatting sqref="W341">
    <cfRule type="expression" dxfId="315" priority="245">
      <formula>OR($S$341 = FALSE, AND($P$341 = FALSE, ReportType &lt;&gt; "Final"), AND($Q$341 = FALSE, ReportType &lt;&gt; "Rough"))</formula>
    </cfRule>
  </conditionalFormatting>
  <conditionalFormatting sqref="W341">
    <cfRule type="expression" dxfId="314" priority="244">
      <formula>OR($T$341 = TRUE, AND($W$341 = TRUE, $S$341 = FALSE))</formula>
    </cfRule>
  </conditionalFormatting>
  <conditionalFormatting sqref="W342">
    <cfRule type="expression" dxfId="313" priority="243">
      <formula>AND($R$342,$S$342)</formula>
    </cfRule>
  </conditionalFormatting>
  <conditionalFormatting sqref="W342">
    <cfRule type="expression" dxfId="312" priority="242">
      <formula>AND(IF($R$342,$W$342,TRUE),LEN(TRIM($W$342))&gt;0)</formula>
    </cfRule>
  </conditionalFormatting>
  <conditionalFormatting sqref="W342">
    <cfRule type="expression" dxfId="311" priority="241">
      <formula>OR($S$342 = FALSE, AND($P$342 = FALSE, ReportType &lt;&gt; "Final"), AND($Q$342 = FALSE, ReportType &lt;&gt; "Rough"))</formula>
    </cfRule>
  </conditionalFormatting>
  <conditionalFormatting sqref="W342">
    <cfRule type="expression" dxfId="310" priority="240">
      <formula>OR($T$342 = TRUE, AND($W$342 = TRUE, $S$342 = FALSE))</formula>
    </cfRule>
  </conditionalFormatting>
  <conditionalFormatting sqref="W344">
    <cfRule type="expression" dxfId="309" priority="239">
      <formula>AND($R$344,$S$344)</formula>
    </cfRule>
  </conditionalFormatting>
  <conditionalFormatting sqref="W344">
    <cfRule type="expression" dxfId="308" priority="238">
      <formula>AND(IF($R$344,$W$344,TRUE),LEN(TRIM($W$344))&gt;0)</formula>
    </cfRule>
  </conditionalFormatting>
  <conditionalFormatting sqref="W344">
    <cfRule type="expression" dxfId="307" priority="237">
      <formula>OR($S$344 = FALSE, AND($P$344 = FALSE, ReportType &lt;&gt; "Final"), AND($Q$344 = FALSE, ReportType &lt;&gt; "Rough"))</formula>
    </cfRule>
  </conditionalFormatting>
  <conditionalFormatting sqref="W344">
    <cfRule type="expression" dxfId="306" priority="236">
      <formula>OR($T$344 = TRUE, AND($W$344 = TRUE, $S$344 = FALSE))</formula>
    </cfRule>
  </conditionalFormatting>
  <conditionalFormatting sqref="W348">
    <cfRule type="expression" dxfId="305" priority="235">
      <formula>AND($R$348,$S$348)</formula>
    </cfRule>
  </conditionalFormatting>
  <conditionalFormatting sqref="W348">
    <cfRule type="expression" dxfId="304" priority="234">
      <formula>AND(IF($R$348,$W$348,TRUE),LEN(TRIM($W$348))&gt;0)</formula>
    </cfRule>
  </conditionalFormatting>
  <conditionalFormatting sqref="W348">
    <cfRule type="expression" dxfId="303" priority="233">
      <formula>OR($S$348 = FALSE, AND($P$348 = FALSE, ReportType &lt;&gt; "Final"), AND($Q$348 = FALSE, ReportType &lt;&gt; "Rough"))</formula>
    </cfRule>
  </conditionalFormatting>
  <conditionalFormatting sqref="W348">
    <cfRule type="expression" dxfId="302" priority="232">
      <formula>OR($T$348 = TRUE, AND($W$348 = TRUE, $S$348 = FALSE))</formula>
    </cfRule>
  </conditionalFormatting>
  <conditionalFormatting sqref="W349">
    <cfRule type="expression" dxfId="301" priority="231">
      <formula>AND($R$349,$S$349)</formula>
    </cfRule>
  </conditionalFormatting>
  <conditionalFormatting sqref="W349">
    <cfRule type="expression" dxfId="300" priority="230">
      <formula>AND(IF($R$349,$W$349,TRUE),LEN(TRIM($W$349))&gt;0)</formula>
    </cfRule>
  </conditionalFormatting>
  <conditionalFormatting sqref="W349">
    <cfRule type="expression" dxfId="299" priority="229">
      <formula>OR($S$349 = FALSE, AND($P$349 = FALSE, ReportType &lt;&gt; "Final"), AND($Q$349 = FALSE, ReportType &lt;&gt; "Rough"))</formula>
    </cfRule>
  </conditionalFormatting>
  <conditionalFormatting sqref="W349">
    <cfRule type="expression" dxfId="298" priority="228">
      <formula>OR($T$349 = TRUE, AND($W$349 = TRUE, $S$349 = FALSE))</formula>
    </cfRule>
  </conditionalFormatting>
  <conditionalFormatting sqref="W352">
    <cfRule type="expression" dxfId="297" priority="223">
      <formula>AND($R$352,$S$352)</formula>
    </cfRule>
  </conditionalFormatting>
  <conditionalFormatting sqref="W352">
    <cfRule type="expression" dxfId="296" priority="222">
      <formula>AND(IF($R$352,$W$352,TRUE),LEN(TRIM($W$352))&gt;0)</formula>
    </cfRule>
  </conditionalFormatting>
  <conditionalFormatting sqref="W352">
    <cfRule type="expression" dxfId="295" priority="221">
      <formula>OR($S$352 = FALSE, AND($P$352 = FALSE, ReportType &lt;&gt; "Final"), AND($Q$352 = FALSE, ReportType &lt;&gt; "Rough"))</formula>
    </cfRule>
  </conditionalFormatting>
  <conditionalFormatting sqref="W352">
    <cfRule type="expression" dxfId="294" priority="220">
      <formula>OR($T$352 = TRUE, AND($W$352 = TRUE, $S$352 = FALSE))</formula>
    </cfRule>
  </conditionalFormatting>
  <conditionalFormatting sqref="W357">
    <cfRule type="expression" dxfId="293" priority="215">
      <formula>AND($R$357,$S$357)</formula>
    </cfRule>
  </conditionalFormatting>
  <conditionalFormatting sqref="W357">
    <cfRule type="expression" dxfId="292" priority="214">
      <formula>AND(IF($R$357,$W$357,TRUE),LEN(TRIM($W$357))&gt;0)</formula>
    </cfRule>
  </conditionalFormatting>
  <conditionalFormatting sqref="W357">
    <cfRule type="expression" dxfId="291" priority="213">
      <formula>OR($S$357 = FALSE, AND($P$357 = FALSE, ReportType &lt;&gt; "Final"), AND($Q$357 = FALSE, ReportType &lt;&gt; "Rough"))</formula>
    </cfRule>
  </conditionalFormatting>
  <conditionalFormatting sqref="W357">
    <cfRule type="expression" dxfId="290" priority="212">
      <formula>OR($T$357 = TRUE, AND($W$357 = TRUE, $S$357 = FALSE))</formula>
    </cfRule>
  </conditionalFormatting>
  <conditionalFormatting sqref="W186">
    <cfRule type="expression" dxfId="289" priority="203">
      <formula>AND(R186,S186)</formula>
    </cfRule>
  </conditionalFormatting>
  <conditionalFormatting sqref="W186">
    <cfRule type="expression" dxfId="288" priority="202">
      <formula>AND(IF(R186,W186,TRUE),LEN(TRIM(W186))&gt;0)</formula>
    </cfRule>
  </conditionalFormatting>
  <conditionalFormatting sqref="W186">
    <cfRule type="expression" dxfId="287" priority="201">
      <formula>OR(S186 = FALSE, AND(P186 = FALSE, ReportType &lt;&gt; "Final"), AND(Q186 = FALSE, ReportType &lt;&gt; "Rough"))</formula>
    </cfRule>
  </conditionalFormatting>
  <conditionalFormatting sqref="W186">
    <cfRule type="expression" dxfId="286" priority="200">
      <formula>OR(T186 = TRUE, AND(W186 = TRUE, S186 = FALSE))</formula>
    </cfRule>
  </conditionalFormatting>
  <conditionalFormatting sqref="W188">
    <cfRule type="expression" dxfId="285" priority="195">
      <formula>AND(R188,S188)</formula>
    </cfRule>
  </conditionalFormatting>
  <conditionalFormatting sqref="W188">
    <cfRule type="expression" dxfId="284" priority="194">
      <formula>AND(IF(R188,W188,TRUE),LEN(TRIM(W188))&gt;0)</formula>
    </cfRule>
  </conditionalFormatting>
  <conditionalFormatting sqref="W188">
    <cfRule type="expression" dxfId="283" priority="193">
      <formula>OR(S188 = FALSE, AND(P188 = FALSE, ReportType &lt;&gt; "Final"), AND(Q188 = FALSE, ReportType &lt;&gt; "Rough"))</formula>
    </cfRule>
  </conditionalFormatting>
  <conditionalFormatting sqref="W188">
    <cfRule type="expression" dxfId="282" priority="192">
      <formula>OR(T188 = TRUE, AND(W188 = TRUE, S188 = FALSE))</formula>
    </cfRule>
  </conditionalFormatting>
  <conditionalFormatting sqref="W202">
    <cfRule type="expression" dxfId="281" priority="191">
      <formula>AND(R202,S202)</formula>
    </cfRule>
  </conditionalFormatting>
  <conditionalFormatting sqref="W202">
    <cfRule type="expression" dxfId="280" priority="190">
      <formula>AND(IF(R202,W202,TRUE),LEN(TRIM(W202))&gt;0)</formula>
    </cfRule>
  </conditionalFormatting>
  <conditionalFormatting sqref="W202">
    <cfRule type="expression" dxfId="279" priority="189">
      <formula>OR(S202 = FALSE, AND(P202 = FALSE, ReportType &lt;&gt; "Final"), AND(Q202 = FALSE, ReportType &lt;&gt; "Rough"))</formula>
    </cfRule>
  </conditionalFormatting>
  <conditionalFormatting sqref="W202">
    <cfRule type="expression" dxfId="278" priority="188">
      <formula>OR(T202 = TRUE, AND(W202 = TRUE, S202 = FALSE))</formula>
    </cfRule>
  </conditionalFormatting>
  <conditionalFormatting sqref="W204">
    <cfRule type="expression" dxfId="277" priority="187">
      <formula>AND(R204,S204)</formula>
    </cfRule>
  </conditionalFormatting>
  <conditionalFormatting sqref="W204">
    <cfRule type="expression" dxfId="276" priority="186">
      <formula>AND(IF(R204,W204,TRUE),LEN(TRIM(W204))&gt;0)</formula>
    </cfRule>
  </conditionalFormatting>
  <conditionalFormatting sqref="W204">
    <cfRule type="expression" dxfId="275" priority="185">
      <formula>OR(S204 = FALSE, AND(P204 = FALSE, ReportType &lt;&gt; "Final"), AND(Q204 = FALSE, ReportType &lt;&gt; "Rough"))</formula>
    </cfRule>
  </conditionalFormatting>
  <conditionalFormatting sqref="W204">
    <cfRule type="expression" dxfId="274" priority="184">
      <formula>OR(T204 = TRUE, AND(W204 = TRUE, S204 = FALSE))</formula>
    </cfRule>
  </conditionalFormatting>
  <conditionalFormatting sqref="W226">
    <cfRule type="expression" dxfId="273" priority="171">
      <formula>AND(R226,S226)</formula>
    </cfRule>
  </conditionalFormatting>
  <conditionalFormatting sqref="W226">
    <cfRule type="expression" dxfId="272" priority="170">
      <formula>AND(IF(R226,W226,TRUE),LEN(TRIM(W226))&gt;0)</formula>
    </cfRule>
  </conditionalFormatting>
  <conditionalFormatting sqref="W226">
    <cfRule type="expression" dxfId="271" priority="169">
      <formula>OR(S226 = FALSE, AND(P226 = FALSE, ReportType &lt;&gt; "Final"), AND(Q226 = FALSE, ReportType &lt;&gt; "Rough"))</formula>
    </cfRule>
  </conditionalFormatting>
  <conditionalFormatting sqref="W226">
    <cfRule type="expression" dxfId="270" priority="168">
      <formula>OR(T226 = TRUE, AND(W226 = TRUE, S226 = FALSE))</formula>
    </cfRule>
  </conditionalFormatting>
  <conditionalFormatting sqref="W228">
    <cfRule type="expression" dxfId="269" priority="167">
      <formula>AND(R228,S228)</formula>
    </cfRule>
  </conditionalFormatting>
  <conditionalFormatting sqref="W228">
    <cfRule type="expression" dxfId="268" priority="166">
      <formula>AND(IF(R228,W228,TRUE),LEN(TRIM(W228))&gt;0)</formula>
    </cfRule>
  </conditionalFormatting>
  <conditionalFormatting sqref="W228">
    <cfRule type="expression" dxfId="267" priority="165">
      <formula>OR(S228 = FALSE, AND(P228 = FALSE, ReportType &lt;&gt; "Final"), AND(Q228 = FALSE, ReportType &lt;&gt; "Rough"))</formula>
    </cfRule>
  </conditionalFormatting>
  <conditionalFormatting sqref="W228">
    <cfRule type="expression" dxfId="266" priority="164">
      <formula>OR(T228 = TRUE, AND(W228 = TRUE, S228 = FALSE))</formula>
    </cfRule>
  </conditionalFormatting>
  <conditionalFormatting sqref="W116">
    <cfRule type="expression" dxfId="265" priority="163">
      <formula>AND(R116,S116)</formula>
    </cfRule>
  </conditionalFormatting>
  <conditionalFormatting sqref="W116">
    <cfRule type="expression" dxfId="264" priority="162">
      <formula>AND(IF(R116,W116,TRUE),LEN(TRIM(W116))&gt;0)</formula>
    </cfRule>
  </conditionalFormatting>
  <conditionalFormatting sqref="W116">
    <cfRule type="expression" dxfId="263" priority="161">
      <formula>OR(S116 = FALSE, AND(P116 = FALSE, ReportType &lt;&gt; "Final"), AND(Q116 = FALSE, ReportType &lt;&gt; "Rough"))</formula>
    </cfRule>
  </conditionalFormatting>
  <conditionalFormatting sqref="W116">
    <cfRule type="expression" dxfId="262" priority="160">
      <formula>OR(T116 = TRUE, AND(LEN(W116) &gt; 0, S116 = FALSE))</formula>
    </cfRule>
  </conditionalFormatting>
  <conditionalFormatting sqref="W215">
    <cfRule type="expression" dxfId="261" priority="147">
      <formula>AND(R215,S215)</formula>
    </cfRule>
  </conditionalFormatting>
  <conditionalFormatting sqref="W215">
    <cfRule type="expression" dxfId="260" priority="146">
      <formula>LEN(TRIM(W215))&gt;0</formula>
    </cfRule>
  </conditionalFormatting>
  <conditionalFormatting sqref="W215">
    <cfRule type="expression" dxfId="259" priority="145">
      <formula>OR(S215 = FALSE, AND(P215 = FALSE, ReportType &lt;&gt; "Final"), AND(Q215 = FALSE, ReportType &lt;&gt; "Rough"))</formula>
    </cfRule>
  </conditionalFormatting>
  <conditionalFormatting sqref="W215">
    <cfRule type="expression" dxfId="258" priority="144">
      <formula>OR(T215 = TRUE, AND(LEN(W215)&gt;0, S215 = FALSE))</formula>
    </cfRule>
  </conditionalFormatting>
  <conditionalFormatting sqref="W120">
    <cfRule type="expression" dxfId="257" priority="155">
      <formula>AND(R120,S120)</formula>
    </cfRule>
  </conditionalFormatting>
  <conditionalFormatting sqref="W120">
    <cfRule type="expression" dxfId="256" priority="154">
      <formula>AND(IF(R120,W120,TRUE),LEN(TRIM(W120))&gt;0)</formula>
    </cfRule>
  </conditionalFormatting>
  <conditionalFormatting sqref="W120">
    <cfRule type="expression" dxfId="255" priority="153">
      <formula>OR(S120 = FALSE, AND(P120 = FALSE, ReportType &lt;&gt; "Final"), AND(Q120 = FALSE, ReportType &lt;&gt; "Rough"))</formula>
    </cfRule>
  </conditionalFormatting>
  <conditionalFormatting sqref="W120">
    <cfRule type="expression" dxfId="254" priority="152">
      <formula>OR(T120 = TRUE, AND(LEN(W120) &gt; 0, S120 = FALSE))</formula>
    </cfRule>
  </conditionalFormatting>
  <conditionalFormatting sqref="W155">
    <cfRule type="expression" dxfId="253" priority="151">
      <formula>AND(R155,S155)</formula>
    </cfRule>
  </conditionalFormatting>
  <conditionalFormatting sqref="W155">
    <cfRule type="expression" dxfId="252" priority="150">
      <formula>AND(IF(R155,W155,TRUE),LEN(TRIM(W155))&gt;0)</formula>
    </cfRule>
  </conditionalFormatting>
  <conditionalFormatting sqref="W155">
    <cfRule type="expression" dxfId="251" priority="149">
      <formula>OR(S155 = FALSE, AND(P155 = FALSE, ReportType &lt;&gt; "Final"), AND(Q155 = FALSE, ReportType &lt;&gt; "Rough"))</formula>
    </cfRule>
  </conditionalFormatting>
  <conditionalFormatting sqref="W155">
    <cfRule type="expression" dxfId="250" priority="148">
      <formula>OR(T155 = TRUE, AND(W155 = TRUE, S155 = FALSE))</formula>
    </cfRule>
  </conditionalFormatting>
  <conditionalFormatting sqref="W220">
    <cfRule type="expression" dxfId="249" priority="143">
      <formula>AND(R220,S220)</formula>
    </cfRule>
  </conditionalFormatting>
  <conditionalFormatting sqref="W220">
    <cfRule type="expression" dxfId="248" priority="142">
      <formula>AND(IF(R220,W220,TRUE),LEN(TRIM(W220))&gt;0)</formula>
    </cfRule>
  </conditionalFormatting>
  <conditionalFormatting sqref="W220">
    <cfRule type="expression" dxfId="247" priority="141">
      <formula>OR(S220 = FALSE, AND(P220 = FALSE, ReportType &lt;&gt; "Final"), AND(Q220 = FALSE, ReportType &lt;&gt; "Rough"))</formula>
    </cfRule>
  </conditionalFormatting>
  <conditionalFormatting sqref="W220">
    <cfRule type="expression" dxfId="246" priority="140">
      <formula>OR(T220 = TRUE, AND(W220 = TRUE, S220 = FALSE))</formula>
    </cfRule>
  </conditionalFormatting>
  <conditionalFormatting sqref="W33">
    <cfRule type="expression" dxfId="245" priority="136">
      <formula>OR($T$33 = TRUE, AND(LEN(TRIM($W$33))&gt;0, $S$33 = FALSE))</formula>
    </cfRule>
    <cfRule type="expression" dxfId="244" priority="137">
      <formula>OR($S$33 = FALSE, AND($P$33 = FALSE, ReportType &lt;&gt; "Final"), AND($Q$33 = FALSE, ReportType &lt;&gt; "Rough"))</formula>
    </cfRule>
    <cfRule type="expression" dxfId="243" priority="138">
      <formula>AND($W$33&lt;&gt;"Not Met",LEN(TRIM($W$33))&gt;0)</formula>
    </cfRule>
    <cfRule type="expression" dxfId="242" priority="139">
      <formula>AND($R$33,$S$33)</formula>
    </cfRule>
  </conditionalFormatting>
  <conditionalFormatting sqref="W78">
    <cfRule type="expression" dxfId="241" priority="135">
      <formula>AND($R$78,$S$78)</formula>
    </cfRule>
  </conditionalFormatting>
  <conditionalFormatting sqref="W78">
    <cfRule type="expression" dxfId="240" priority="134">
      <formula>AND($W$78&lt;&gt;"Not Met",LEN(TRIM($W$78))&gt;0)</formula>
    </cfRule>
  </conditionalFormatting>
  <conditionalFormatting sqref="W78">
    <cfRule type="expression" dxfId="239" priority="133">
      <formula>OR($S$78 = FALSE, AND($P$78 = FALSE, ReportType &lt;&gt; "Final"), AND($Q$78 = FALSE, ReportType &lt;&gt; "Rough"))</formula>
    </cfRule>
  </conditionalFormatting>
  <conditionalFormatting sqref="W78">
    <cfRule type="expression" dxfId="238" priority="132">
      <formula>OR($T$78 = TRUE, AND(LEN(TRIM($W$78))&gt;0, $S$78 = FALSE))</formula>
    </cfRule>
  </conditionalFormatting>
  <conditionalFormatting sqref="W233">
    <cfRule type="expression" dxfId="237" priority="123">
      <formula>AND($R$233,$S$233)</formula>
    </cfRule>
  </conditionalFormatting>
  <conditionalFormatting sqref="W233">
    <cfRule type="expression" dxfId="236" priority="122">
      <formula>AND($W$233&lt;&gt;"Not Met",LEN(TRIM($W$233))&gt;0)</formula>
    </cfRule>
  </conditionalFormatting>
  <conditionalFormatting sqref="W233">
    <cfRule type="expression" dxfId="235" priority="121">
      <formula>OR($S$233 = FALSE, AND($P$233 = FALSE, ReportType &lt;&gt; "Final"), AND($Q$233 = FALSE, ReportType &lt;&gt; "Rough"))</formula>
    </cfRule>
  </conditionalFormatting>
  <conditionalFormatting sqref="W233">
    <cfRule type="expression" dxfId="234" priority="120">
      <formula>OR($T$233 = TRUE, AND(LEN(TRIM($W$233))&gt;0, $S$233 = FALSE))</formula>
    </cfRule>
  </conditionalFormatting>
  <conditionalFormatting sqref="W169">
    <cfRule type="expression" dxfId="233" priority="118">
      <formula>AND($R$169,$S$169)</formula>
    </cfRule>
  </conditionalFormatting>
  <conditionalFormatting sqref="W169">
    <cfRule type="expression" dxfId="232" priority="117">
      <formula>AND(IF($R$169,$W$169,TRUE),LEN(TRIM($W$169))&gt;0)</formula>
    </cfRule>
  </conditionalFormatting>
  <conditionalFormatting sqref="W169">
    <cfRule type="expression" dxfId="231" priority="116">
      <formula>OR($S$169 = FALSE, AND($P$169 = FALSE, ReportType &lt;&gt; "Final"), AND($Q$169 = FALSE, ReportType &lt;&gt; "Rough"))</formula>
    </cfRule>
  </conditionalFormatting>
  <conditionalFormatting sqref="W169">
    <cfRule type="expression" dxfId="230" priority="115">
      <formula>OR($T$169 = TRUE, AND($W$169 = TRUE, $S$169 = FALSE))</formula>
    </cfRule>
  </conditionalFormatting>
  <conditionalFormatting sqref="W213">
    <cfRule type="expression" dxfId="229" priority="114">
      <formula>AND($R$213,$S$213)</formula>
    </cfRule>
  </conditionalFormatting>
  <conditionalFormatting sqref="W213">
    <cfRule type="expression" dxfId="228" priority="113">
      <formula>AND(IF($R$213,$W$213,TRUE),LEN(TRIM($W$213))&gt;0)</formula>
    </cfRule>
  </conditionalFormatting>
  <conditionalFormatting sqref="W213">
    <cfRule type="expression" dxfId="227" priority="112">
      <formula>OR($S$213 = FALSE, AND($P$213 = FALSE, ReportType &lt;&gt; "Final"), AND($Q$213 = FALSE, ReportType &lt;&gt; "Rough"))</formula>
    </cfRule>
  </conditionalFormatting>
  <conditionalFormatting sqref="W213">
    <cfRule type="expression" dxfId="226" priority="111">
      <formula>OR($T$213 = TRUE, AND($W$213 = TRUE, $S$213 = FALSE))</formula>
    </cfRule>
  </conditionalFormatting>
  <conditionalFormatting sqref="W292">
    <cfRule type="expression" dxfId="225" priority="110">
      <formula>AND(R292,S292)</formula>
    </cfRule>
  </conditionalFormatting>
  <conditionalFormatting sqref="W292">
    <cfRule type="expression" dxfId="224" priority="109">
      <formula>AND(IF(R292,W292,TRUE),LEN(TRIM(W292))&gt;0)</formula>
    </cfRule>
  </conditionalFormatting>
  <conditionalFormatting sqref="W292">
    <cfRule type="expression" dxfId="223" priority="108">
      <formula>OR(S292 = FALSE, AND(P292 = FALSE, ReportType &lt;&gt; "Final"), AND(Q292 = FALSE, ReportType &lt;&gt; "Rough"))</formula>
    </cfRule>
  </conditionalFormatting>
  <conditionalFormatting sqref="W292">
    <cfRule type="expression" dxfId="222" priority="107">
      <formula>OR(T292 = TRUE, AND(W292 = TRUE, S292 = FALSE))</formula>
    </cfRule>
  </conditionalFormatting>
  <conditionalFormatting sqref="W295">
    <cfRule type="expression" dxfId="221" priority="106">
      <formula>AND(R295,S295)</formula>
    </cfRule>
  </conditionalFormatting>
  <conditionalFormatting sqref="W295">
    <cfRule type="expression" dxfId="220" priority="105">
      <formula>AND(IF(R295,W295,TRUE),LEN(TRIM(W295))&gt;0)</formula>
    </cfRule>
  </conditionalFormatting>
  <conditionalFormatting sqref="W295">
    <cfRule type="expression" dxfId="219" priority="104">
      <formula>OR(S295 = FALSE, AND(P295 = FALSE, ReportType &lt;&gt; "Final"), AND(Q295 = FALSE, ReportType &lt;&gt; "Rough"))</formula>
    </cfRule>
  </conditionalFormatting>
  <conditionalFormatting sqref="W295">
    <cfRule type="expression" dxfId="218" priority="103">
      <formula>OR(T295 = TRUE, AND(W295 = TRUE, S295 = FALSE))</formula>
    </cfRule>
  </conditionalFormatting>
  <conditionalFormatting sqref="L2">
    <cfRule type="expression" dxfId="217" priority="10044">
      <formula>$AG$3</formula>
    </cfRule>
  </conditionalFormatting>
  <conditionalFormatting sqref="L3">
    <cfRule type="expression" dxfId="216" priority="10046">
      <formula>$AG$2</formula>
    </cfRule>
  </conditionalFormatting>
  <conditionalFormatting sqref="W280">
    <cfRule type="expression" dxfId="215" priority="102">
      <formula>AND($R$280,$S$280)</formula>
    </cfRule>
  </conditionalFormatting>
  <conditionalFormatting sqref="W280">
    <cfRule type="expression" dxfId="214" priority="101">
      <formula>AND($W$280&lt;&gt;"Not Met",LEN(TRIM($W$280))&gt;0)</formula>
    </cfRule>
  </conditionalFormatting>
  <conditionalFormatting sqref="W280">
    <cfRule type="expression" dxfId="213" priority="100">
      <formula>OR($S$280 = FALSE, AND($P$280 = FALSE, ReportType &lt;&gt; "Final"), AND($Q$280 = FALSE, ReportType &lt;&gt; "Rough"))</formula>
    </cfRule>
  </conditionalFormatting>
  <conditionalFormatting sqref="W280">
    <cfRule type="expression" dxfId="212" priority="99">
      <formula>OR($T$280 = TRUE, AND(LEN(TRIM($W$280))&gt;0, $S$280 = FALSE))</formula>
    </cfRule>
  </conditionalFormatting>
  <conditionalFormatting sqref="W139">
    <cfRule type="expression" dxfId="211" priority="98">
      <formula>AND($R$139,$S$139)</formula>
    </cfRule>
  </conditionalFormatting>
  <conditionalFormatting sqref="W139">
    <cfRule type="expression" dxfId="210" priority="97">
      <formula>AND($W$139&lt;&gt;"Not Met",LEN(TRIM($W$139))&gt;0)</formula>
    </cfRule>
  </conditionalFormatting>
  <conditionalFormatting sqref="W139">
    <cfRule type="expression" dxfId="209" priority="96">
      <formula>OR($S$139 = FALSE, AND($P$139 = FALSE, ReportType &lt;&gt; "Final"), AND($Q$139 = FALSE, ReportType &lt;&gt; "Rough"))</formula>
    </cfRule>
  </conditionalFormatting>
  <conditionalFormatting sqref="W139">
    <cfRule type="expression" dxfId="208" priority="95">
      <formula>OR($T$139 = TRUE, AND(LEN(TRIM($W$139))&gt;0, $S$139 = FALSE))</formula>
    </cfRule>
  </conditionalFormatting>
  <conditionalFormatting sqref="W140">
    <cfRule type="expression" dxfId="207" priority="94">
      <formula>AND($R$140,$S$140)</formula>
    </cfRule>
  </conditionalFormatting>
  <conditionalFormatting sqref="W140">
    <cfRule type="expression" dxfId="206" priority="93">
      <formula>AND($W$140&lt;&gt;"Not Met",LEN(TRIM($W$140))&gt;0)</formula>
    </cfRule>
  </conditionalFormatting>
  <conditionalFormatting sqref="W140">
    <cfRule type="expression" dxfId="205" priority="92">
      <formula>OR($S$140 = FALSE, AND($P$140 = FALSE, ReportType &lt;&gt; "Final"), AND($Q$140 = FALSE, ReportType &lt;&gt; "Rough"))</formula>
    </cfRule>
  </conditionalFormatting>
  <conditionalFormatting sqref="W140">
    <cfRule type="expression" dxfId="204" priority="91">
      <formula>OR($T$140 = TRUE, AND(LEN(TRIM($W$140))&gt;0, $S$140 = FALSE))</formula>
    </cfRule>
  </conditionalFormatting>
  <conditionalFormatting sqref="W141">
    <cfRule type="expression" dxfId="203" priority="90">
      <formula>AND($R$141,$S$141)</formula>
    </cfRule>
  </conditionalFormatting>
  <conditionalFormatting sqref="W141">
    <cfRule type="expression" dxfId="202" priority="89">
      <formula>AND($W$141&lt;&gt;"Not Met",LEN(TRIM($W$141))&gt;0)</formula>
    </cfRule>
  </conditionalFormatting>
  <conditionalFormatting sqref="W141">
    <cfRule type="expression" dxfId="201" priority="88">
      <formula>OR($S$141 = FALSE, AND($P$141 = FALSE, ReportType &lt;&gt; "Final"), AND($Q$141 = FALSE, ReportType &lt;&gt; "Rough"))</formula>
    </cfRule>
  </conditionalFormatting>
  <conditionalFormatting sqref="W141">
    <cfRule type="expression" dxfId="200" priority="87">
      <formula>OR($T$141 = TRUE, AND(LEN(TRIM($W$141))&gt;0, $S$141 = FALSE))</formula>
    </cfRule>
  </conditionalFormatting>
  <conditionalFormatting sqref="W142">
    <cfRule type="expression" dxfId="199" priority="86">
      <formula>AND($R$142,$S$142)</formula>
    </cfRule>
  </conditionalFormatting>
  <conditionalFormatting sqref="W142">
    <cfRule type="expression" dxfId="198" priority="85">
      <formula>AND($W$142&lt;&gt;"Not Met",LEN(TRIM($W$142))&gt;0)</formula>
    </cfRule>
  </conditionalFormatting>
  <conditionalFormatting sqref="W142">
    <cfRule type="expression" dxfId="197" priority="84">
      <formula>OR($S$142 = FALSE, AND($P$142 = FALSE, ReportType &lt;&gt; "Final"), AND($Q$142 = FALSE, ReportType &lt;&gt; "Rough"))</formula>
    </cfRule>
  </conditionalFormatting>
  <conditionalFormatting sqref="W142">
    <cfRule type="expression" dxfId="196" priority="83">
      <formula>OR($T$142 = TRUE, AND(LEN(TRIM($W$142))&gt;0, $S$142 = FALSE))</formula>
    </cfRule>
  </conditionalFormatting>
  <conditionalFormatting sqref="W143">
    <cfRule type="expression" dxfId="195" priority="82">
      <formula>AND($R$143,$S$143)</formula>
    </cfRule>
  </conditionalFormatting>
  <conditionalFormatting sqref="W143">
    <cfRule type="expression" dxfId="194" priority="81">
      <formula>AND($W$143&lt;&gt;"Not Met",LEN(TRIM($W$143))&gt;0)</formula>
    </cfRule>
  </conditionalFormatting>
  <conditionalFormatting sqref="W143">
    <cfRule type="expression" dxfId="193" priority="80">
      <formula>OR($S$143 = FALSE, AND($P$143 = FALSE, ReportType &lt;&gt; "Final"), AND($Q$143 = FALSE, ReportType &lt;&gt; "Rough"))</formula>
    </cfRule>
  </conditionalFormatting>
  <conditionalFormatting sqref="W143">
    <cfRule type="expression" dxfId="192" priority="79">
      <formula>OR($T$143 = TRUE, AND(LEN(TRIM($W$143))&gt;0, $S$143 = FALSE))</formula>
    </cfRule>
  </conditionalFormatting>
  <conditionalFormatting sqref="W144">
    <cfRule type="expression" dxfId="191" priority="78">
      <formula>AND($R$144,$S$144)</formula>
    </cfRule>
  </conditionalFormatting>
  <conditionalFormatting sqref="W144">
    <cfRule type="expression" dxfId="190" priority="77">
      <formula>AND($W$144&lt;&gt;"Not Met",LEN(TRIM($W$144))&gt;0)</formula>
    </cfRule>
  </conditionalFormatting>
  <conditionalFormatting sqref="W144">
    <cfRule type="expression" dxfId="189" priority="76">
      <formula>OR($S$144 = FALSE, AND($P$144 = FALSE, ReportType &lt;&gt; "Final"), AND($Q$144 = FALSE, ReportType &lt;&gt; "Rough"))</formula>
    </cfRule>
  </conditionalFormatting>
  <conditionalFormatting sqref="W144">
    <cfRule type="expression" dxfId="188" priority="75">
      <formula>OR($T$144 = TRUE, AND(LEN(TRIM($W$144))&gt;0, $S$144 = FALSE))</formula>
    </cfRule>
  </conditionalFormatting>
  <conditionalFormatting sqref="W145">
    <cfRule type="expression" dxfId="187" priority="74">
      <formula>AND($R$145,$S$145)</formula>
    </cfRule>
  </conditionalFormatting>
  <conditionalFormatting sqref="W145">
    <cfRule type="expression" dxfId="186" priority="73">
      <formula>AND($W$145&lt;&gt;"Not Met",LEN(TRIM($W$145))&gt;0)</formula>
    </cfRule>
  </conditionalFormatting>
  <conditionalFormatting sqref="W145">
    <cfRule type="expression" dxfId="185" priority="72">
      <formula>OR($S$145 = FALSE, AND($P$145 = FALSE, ReportType &lt;&gt; "Final"), AND($Q$145 = FALSE, ReportType &lt;&gt; "Rough"))</formula>
    </cfRule>
  </conditionalFormatting>
  <conditionalFormatting sqref="W145">
    <cfRule type="expression" dxfId="184" priority="71">
      <formula>OR($T$145 = TRUE, AND(LEN(TRIM($W$145))&gt;0, $S$145 = FALSE))</formula>
    </cfRule>
  </conditionalFormatting>
  <conditionalFormatting sqref="W146">
    <cfRule type="expression" dxfId="183" priority="70">
      <formula>AND($R$146,$S$146)</formula>
    </cfRule>
  </conditionalFormatting>
  <conditionalFormatting sqref="W146">
    <cfRule type="expression" dxfId="182" priority="69">
      <formula>AND($W$146&lt;&gt;"Not Met",LEN(TRIM($W$146))&gt;0)</formula>
    </cfRule>
  </conditionalFormatting>
  <conditionalFormatting sqref="W146">
    <cfRule type="expression" dxfId="181" priority="68">
      <formula>OR($S$146 = FALSE, AND($P$146 = FALSE, ReportType &lt;&gt; "Final"), AND($Q$146 = FALSE, ReportType &lt;&gt; "Rough"))</formula>
    </cfRule>
  </conditionalFormatting>
  <conditionalFormatting sqref="W146">
    <cfRule type="expression" dxfId="180" priority="67">
      <formula>OR($T$146 = TRUE, AND(LEN(TRIM($W$146))&gt;0, $S$146 = FALSE))</formula>
    </cfRule>
  </conditionalFormatting>
  <conditionalFormatting sqref="W147">
    <cfRule type="expression" dxfId="179" priority="66">
      <formula>AND($R$147,$S$147)</formula>
    </cfRule>
  </conditionalFormatting>
  <conditionalFormatting sqref="W147">
    <cfRule type="expression" dxfId="178" priority="65">
      <formula>AND($W$147&lt;&gt;"Not Met",LEN(TRIM($W$147))&gt;0)</formula>
    </cfRule>
  </conditionalFormatting>
  <conditionalFormatting sqref="W147">
    <cfRule type="expression" dxfId="177" priority="64">
      <formula>OR($S$147 = FALSE, AND($P$147 = FALSE, ReportType &lt;&gt; "Final"), AND($Q$147 = FALSE, ReportType &lt;&gt; "Rough"))</formula>
    </cfRule>
  </conditionalFormatting>
  <conditionalFormatting sqref="W147">
    <cfRule type="expression" dxfId="176" priority="63">
      <formula>OR($T$147 = TRUE, AND(LEN(TRIM($W$147))&gt;0, $S$147 = FALSE))</formula>
    </cfRule>
  </conditionalFormatting>
  <conditionalFormatting sqref="W148">
    <cfRule type="expression" dxfId="175" priority="62">
      <formula>AND($R$148,$S$148)</formula>
    </cfRule>
  </conditionalFormatting>
  <conditionalFormatting sqref="W148">
    <cfRule type="expression" dxfId="174" priority="61">
      <formula>AND($W$148&lt;&gt;"Not Met",LEN(TRIM($W$148))&gt;0)</formula>
    </cfRule>
  </conditionalFormatting>
  <conditionalFormatting sqref="W148">
    <cfRule type="expression" dxfId="173" priority="60">
      <formula>OR($S$148 = FALSE, AND($P$148 = FALSE, ReportType &lt;&gt; "Final"), AND($Q$148 = FALSE, ReportType &lt;&gt; "Rough"))</formula>
    </cfRule>
  </conditionalFormatting>
  <conditionalFormatting sqref="W148">
    <cfRule type="expression" dxfId="172" priority="59">
      <formula>OR($T$148 = TRUE, AND(LEN(TRIM($W$148))&gt;0, $S$148 = FALSE))</formula>
    </cfRule>
  </conditionalFormatting>
  <conditionalFormatting sqref="W149">
    <cfRule type="expression" dxfId="171" priority="58">
      <formula>AND($R$149,$S$149)</formula>
    </cfRule>
  </conditionalFormatting>
  <conditionalFormatting sqref="W149">
    <cfRule type="expression" dxfId="170" priority="57">
      <formula>AND($W$149&lt;&gt;"Not Met",LEN(TRIM($W$149))&gt;0)</formula>
    </cfRule>
  </conditionalFormatting>
  <conditionalFormatting sqref="W149">
    <cfRule type="expression" dxfId="169" priority="56">
      <formula>OR($S$149 = FALSE, AND($P$149 = FALSE, ReportType &lt;&gt; "Final"), AND($Q$149 = FALSE, ReportType &lt;&gt; "Rough"))</formula>
    </cfRule>
  </conditionalFormatting>
  <conditionalFormatting sqref="W149">
    <cfRule type="expression" dxfId="168" priority="55">
      <formula>OR($T$149 = TRUE, AND(LEN(TRIM($W$149))&gt;0, $S$149 = FALSE))</formula>
    </cfRule>
  </conditionalFormatting>
  <conditionalFormatting sqref="W150">
    <cfRule type="expression" dxfId="167" priority="54">
      <formula>AND($R$150,$S$150)</formula>
    </cfRule>
  </conditionalFormatting>
  <conditionalFormatting sqref="W150">
    <cfRule type="expression" dxfId="166" priority="53">
      <formula>AND($W$150&lt;&gt;"Not Met",LEN(TRIM($W$150))&gt;0)</formula>
    </cfRule>
  </conditionalFormatting>
  <conditionalFormatting sqref="W150">
    <cfRule type="expression" dxfId="165" priority="52">
      <formula>OR($S$150 = FALSE, AND($P$150 = FALSE, ReportType &lt;&gt; "Final"), AND($Q$150 = FALSE, ReportType &lt;&gt; "Rough"))</formula>
    </cfRule>
  </conditionalFormatting>
  <conditionalFormatting sqref="W150">
    <cfRule type="expression" dxfId="164" priority="51">
      <formula>OR($T$150 = TRUE, AND(LEN(TRIM($W$150))&gt;0, $S$150 = FALSE))</formula>
    </cfRule>
  </conditionalFormatting>
  <conditionalFormatting sqref="W251">
    <cfRule type="expression" dxfId="163" priority="50">
      <formula>AND($R$251,$S$251)</formula>
    </cfRule>
  </conditionalFormatting>
  <conditionalFormatting sqref="W251">
    <cfRule type="expression" dxfId="162" priority="49">
      <formula>AND($W$251&lt;&gt;"Not Met",LEN(TRIM($W$251))&gt;0)</formula>
    </cfRule>
  </conditionalFormatting>
  <conditionalFormatting sqref="W251">
    <cfRule type="expression" dxfId="161" priority="48">
      <formula>OR($S$251 = FALSE, AND($P$251 = FALSE, ReportType &lt;&gt; "Final"), AND($Q$251 = FALSE, ReportType &lt;&gt; "Rough"))</formula>
    </cfRule>
  </conditionalFormatting>
  <conditionalFormatting sqref="W251">
    <cfRule type="expression" dxfId="160" priority="47">
      <formula>OR($T$251 = TRUE, AND(LEN(TRIM($W$251))&gt;0, $S$251 = FALSE))</formula>
    </cfRule>
  </conditionalFormatting>
  <conditionalFormatting sqref="W350">
    <cfRule type="expression" dxfId="159" priority="46">
      <formula>AND($R$350,$S$350)</formula>
    </cfRule>
  </conditionalFormatting>
  <conditionalFormatting sqref="W350">
    <cfRule type="expression" dxfId="158" priority="45">
      <formula>AND($W$350&lt;&gt;"Not Met",LEN(TRIM($W$350))&gt;0)</formula>
    </cfRule>
  </conditionalFormatting>
  <conditionalFormatting sqref="W350">
    <cfRule type="expression" dxfId="157" priority="44">
      <formula>OR($S$350 = FALSE, AND($P$350 = FALSE, ReportType &lt;&gt; "Final"), AND($Q$350 = FALSE, ReportType &lt;&gt; "Rough"))</formula>
    </cfRule>
  </conditionalFormatting>
  <conditionalFormatting sqref="W350">
    <cfRule type="expression" dxfId="156" priority="43">
      <formula>OR($T$350 = TRUE, AND(LEN(TRIM($W$350))&gt;0, $S$350 = FALSE))</formula>
    </cfRule>
  </conditionalFormatting>
  <conditionalFormatting sqref="W355">
    <cfRule type="expression" dxfId="155" priority="42">
      <formula>AND($R$355,$S$355)</formula>
    </cfRule>
  </conditionalFormatting>
  <conditionalFormatting sqref="W355">
    <cfRule type="expression" dxfId="154" priority="41">
      <formula>AND($W$355&lt;&gt;"Not Met",LEN(TRIM($W$355))&gt;0)</formula>
    </cfRule>
  </conditionalFormatting>
  <conditionalFormatting sqref="W355">
    <cfRule type="expression" dxfId="153" priority="40">
      <formula>OR($S$355 = FALSE, AND($P$355 = FALSE, ReportType &lt;&gt; "Final"), AND($Q$355 = FALSE, ReportType &lt;&gt; "Rough"))</formula>
    </cfRule>
  </conditionalFormatting>
  <conditionalFormatting sqref="W355">
    <cfRule type="expression" dxfId="152" priority="39">
      <formula>OR($T$355 = TRUE, AND(LEN(TRIM($W$355))&gt;0, $S$355 = FALSE))</formula>
    </cfRule>
  </conditionalFormatting>
  <conditionalFormatting sqref="W293">
    <cfRule type="expression" dxfId="151" priority="38">
      <formula>dstBatch=TRUE</formula>
    </cfRule>
  </conditionalFormatting>
  <conditionalFormatting sqref="W296">
    <cfRule type="expression" dxfId="150" priority="36">
      <formula>dstBatch=TRUE</formula>
    </cfRule>
  </conditionalFormatting>
  <conditionalFormatting sqref="W221">
    <cfRule type="expression" dxfId="149" priority="35">
      <formula>dstBatch=TRUE</formula>
    </cfRule>
  </conditionalFormatting>
  <conditionalFormatting sqref="W216">
    <cfRule type="expression" dxfId="148" priority="34">
      <formula>dstBatch=TRUE</formula>
    </cfRule>
  </conditionalFormatting>
  <conditionalFormatting sqref="W117">
    <cfRule type="expression" dxfId="147" priority="33">
      <formula>dstBatch=TRUE</formula>
    </cfRule>
  </conditionalFormatting>
  <conditionalFormatting sqref="W121">
    <cfRule type="expression" dxfId="146" priority="32">
      <formula>dstBatch=TRUE</formula>
    </cfRule>
  </conditionalFormatting>
  <conditionalFormatting sqref="W156">
    <cfRule type="expression" dxfId="145" priority="31">
      <formula>dstBatch=TRUE</formula>
    </cfRule>
  </conditionalFormatting>
  <conditionalFormatting sqref="W8">
    <cfRule type="expression" dxfId="144" priority="27">
      <formula>OR($T$8 = TRUE, AND(LEN(TRIM($W$8))&gt;0, $S$8 = FALSE))</formula>
    </cfRule>
    <cfRule type="expression" dxfId="143" priority="28">
      <formula>OR($S$8 = FALSE, AND($P$8 = FALSE, ReportType &lt;&gt; "Final"), AND($Q$8 = FALSE, ReportType &lt;&gt; "Rough"))</formula>
    </cfRule>
    <cfRule type="expression" dxfId="142" priority="29">
      <formula>AND($W$8&lt;&gt;"Not Met",LEN(TRIM($W$8))&gt;0)</formula>
    </cfRule>
    <cfRule type="expression" dxfId="141" priority="30">
      <formula>AND($R$8,$S$8)</formula>
    </cfRule>
  </conditionalFormatting>
  <conditionalFormatting sqref="X35:X36">
    <cfRule type="expression" dxfId="140" priority="10116">
      <formula>$R$36</formula>
    </cfRule>
  </conditionalFormatting>
  <conditionalFormatting sqref="X8:X9">
    <cfRule type="expression" dxfId="139" priority="26">
      <formula>R9</formula>
    </cfRule>
  </conditionalFormatting>
  <conditionalFormatting sqref="W98">
    <cfRule type="expression" dxfId="138" priority="25">
      <formula>AND($R$98,$S$98)</formula>
    </cfRule>
  </conditionalFormatting>
  <conditionalFormatting sqref="W98">
    <cfRule type="expression" dxfId="137" priority="24">
      <formula>AND($W$98&lt;&gt;"Not Met",LEN(TRIM($W$98))&gt;0)</formula>
    </cfRule>
  </conditionalFormatting>
  <conditionalFormatting sqref="W98">
    <cfRule type="expression" dxfId="136" priority="23">
      <formula>OR($S$98 = FALSE, AND($P$98 = FALSE, ReportType &lt;&gt; "Final"), AND($Q$98 = FALSE, ReportType &lt;&gt; "Rough"))</formula>
    </cfRule>
  </conditionalFormatting>
  <conditionalFormatting sqref="W98">
    <cfRule type="expression" dxfId="135" priority="22">
      <formula>OR($T$98 = TRUE, AND(LEN(TRIM($W$98))&gt;0, $S$98 = FALSE))</formula>
    </cfRule>
  </conditionalFormatting>
  <conditionalFormatting sqref="W158">
    <cfRule type="expression" dxfId="134" priority="21">
      <formula>AND(R158,S158)</formula>
    </cfRule>
  </conditionalFormatting>
  <conditionalFormatting sqref="W158">
    <cfRule type="expression" dxfId="133" priority="20">
      <formula>AND(IF(R158,W158,TRUE),LEN(TRIM(W158))&gt;0)</formula>
    </cfRule>
  </conditionalFormatting>
  <conditionalFormatting sqref="W158">
    <cfRule type="expression" dxfId="132" priority="19">
      <formula>OR(S158 = FALSE, AND(P158 = FALSE, ReportType &lt;&gt; "Final"), AND(Q158 = FALSE, ReportType &lt;&gt; "Rough"))</formula>
    </cfRule>
  </conditionalFormatting>
  <conditionalFormatting sqref="W158">
    <cfRule type="expression" dxfId="131" priority="18">
      <formula>OR(T158 = TRUE, AND(W158 = TRUE, S158 = FALSE))</formula>
    </cfRule>
  </conditionalFormatting>
  <conditionalFormatting sqref="W109">
    <cfRule type="expression" dxfId="130" priority="17">
      <formula>AND($R$109,$S$109)</formula>
    </cfRule>
  </conditionalFormatting>
  <conditionalFormatting sqref="W109">
    <cfRule type="expression" dxfId="129" priority="16">
      <formula>AND($W$109&lt;&gt;"Not Met",LEN(TRIM($W$109))&gt;0)</formula>
    </cfRule>
  </conditionalFormatting>
  <conditionalFormatting sqref="W109">
    <cfRule type="expression" dxfId="128" priority="15">
      <formula>OR($S$109 = FALSE, AND($P$109 = FALSE, ReportType &lt;&gt; "Final"), AND($Q$109 = FALSE, ReportType &lt;&gt; "Rough"))</formula>
    </cfRule>
  </conditionalFormatting>
  <conditionalFormatting sqref="W109">
    <cfRule type="expression" dxfId="127" priority="14">
      <formula>OR($T$109 = TRUE, AND(LEN(TRIM($W$109))&gt;0, $S$109 = FALSE))</formula>
    </cfRule>
  </conditionalFormatting>
  <conditionalFormatting sqref="X109:X111">
    <cfRule type="expression" dxfId="126" priority="13">
      <formula>R109</formula>
    </cfRule>
  </conditionalFormatting>
  <conditionalFormatting sqref="W249">
    <cfRule type="expression" dxfId="125" priority="12">
      <formula>AND(R249,S249)</formula>
    </cfRule>
  </conditionalFormatting>
  <conditionalFormatting sqref="W249">
    <cfRule type="expression" dxfId="124" priority="11">
      <formula>AND(R249,LEN(TRIM(W249))&gt;0)</formula>
    </cfRule>
  </conditionalFormatting>
  <conditionalFormatting sqref="W249">
    <cfRule type="expression" dxfId="123" priority="10">
      <formula>OR(S249 = FALSE, AND(P249 = FALSE, ReportType &lt;&gt; "Final"), AND(Q249 = FALSE, ReportType &lt;&gt; "Rough"))</formula>
    </cfRule>
  </conditionalFormatting>
  <conditionalFormatting sqref="W249">
    <cfRule type="expression" dxfId="122" priority="9">
      <formula>OR(T249 = TRUE, AND(W249 &gt; 0, S249 = FALSE))</formula>
    </cfRule>
  </conditionalFormatting>
  <conditionalFormatting sqref="W152">
    <cfRule type="expression" dxfId="121" priority="8">
      <formula>AND($R$152,$S$152)</formula>
    </cfRule>
  </conditionalFormatting>
  <conditionalFormatting sqref="W152">
    <cfRule type="expression" dxfId="120" priority="7">
      <formula>AND(IF($R$152,$W$152,TRUE),LEN(TRIM($W$152))&gt;0)</formula>
    </cfRule>
  </conditionalFormatting>
  <conditionalFormatting sqref="W152">
    <cfRule type="expression" dxfId="119" priority="6">
      <formula>OR($S$152 = FALSE, AND($P$152 = FALSE, ReportType &lt;&gt; "Final"), AND($Q$152 = FALSE, ReportType &lt;&gt; "Rough"))</formula>
    </cfRule>
  </conditionalFormatting>
  <conditionalFormatting sqref="W152">
    <cfRule type="expression" dxfId="118" priority="5">
      <formula>OR($T$152 = TRUE, AND($W$152 = TRUE, $S$152 = FALSE))</formula>
    </cfRule>
  </conditionalFormatting>
  <conditionalFormatting sqref="W329">
    <cfRule type="expression" dxfId="117" priority="4">
      <formula>AND($R$329,$S$329)</formula>
    </cfRule>
  </conditionalFormatting>
  <conditionalFormatting sqref="W329">
    <cfRule type="expression" dxfId="116" priority="3">
      <formula>AND($W$329&lt;&gt;"Not Met",LEN(TRIM($W$329))&gt;0)</formula>
    </cfRule>
  </conditionalFormatting>
  <conditionalFormatting sqref="W329">
    <cfRule type="expression" dxfId="115" priority="2">
      <formula>OR($S$329 = FALSE, AND($P$329 = FALSE, ReportType &lt;&gt; "Final"), AND($Q$329 = FALSE, ReportType &lt;&gt; "Rough"))</formula>
    </cfRule>
  </conditionalFormatting>
  <conditionalFormatting sqref="W329">
    <cfRule type="expression" dxfId="114" priority="1">
      <formula>OR($T$329 = TRUE, AND(LEN(TRIM($W$329))&gt;0, $S$329 = FALSE))</formula>
    </cfRule>
  </conditionalFormatting>
  <dataValidations count="93">
    <dataValidation type="list" allowBlank="1" showInputMessage="1" showErrorMessage="1" sqref="L4" xr:uid="{00000000-0002-0000-0800-000000000000}">
      <formula1>"Rough, Final"</formula1>
    </dataValidation>
    <dataValidation type="list" allowBlank="1" showInputMessage="1" showErrorMessage="1" error="Please use the dropdown." sqref="W23" xr:uid="{00000000-0002-0000-0800-000001000000}">
      <formula1>INDIRECT($U$23)</formula1>
    </dataValidation>
    <dataValidation type="list" allowBlank="1" showInputMessage="1" showErrorMessage="1" error="Please use the dropdown." sqref="W27" xr:uid="{00000000-0002-0000-0800-000002000000}">
      <formula1>INDIRECT($U$27)</formula1>
    </dataValidation>
    <dataValidation type="list" allowBlank="1" showInputMessage="1" showErrorMessage="1" error="Please use the dropdown." sqref="W35" xr:uid="{00000000-0002-0000-0800-000003000000}">
      <formula1>INDIRECT($U$35)</formula1>
    </dataValidation>
    <dataValidation type="list" allowBlank="1" showInputMessage="1" showErrorMessage="1" error="Please use the dropdown." sqref="W37" xr:uid="{00000000-0002-0000-0800-000004000000}">
      <formula1>INDIRECT($U$37)</formula1>
    </dataValidation>
    <dataValidation type="list" allowBlank="1" showInputMessage="1" showErrorMessage="1" error="Please use the dropdown." sqref="W38" xr:uid="{00000000-0002-0000-0800-000005000000}">
      <formula1>INDIRECT($U$38)</formula1>
    </dataValidation>
    <dataValidation type="list" allowBlank="1" showInputMessage="1" showErrorMessage="1" error="Please use the dropdown." sqref="W41" xr:uid="{00000000-0002-0000-0800-000006000000}">
      <formula1>INDIRECT($U$41)</formula1>
    </dataValidation>
    <dataValidation type="list" allowBlank="1" showInputMessage="1" showErrorMessage="1" error="Please use the dropdown." sqref="W43" xr:uid="{00000000-0002-0000-0800-000007000000}">
      <formula1>INDIRECT($U$43)</formula1>
    </dataValidation>
    <dataValidation type="list" allowBlank="1" showInputMessage="1" showErrorMessage="1" error="Please use the dropdown." sqref="W52" xr:uid="{00000000-0002-0000-0800-000008000000}">
      <formula1>INDIRECT($U$52)</formula1>
    </dataValidation>
    <dataValidation type="list" allowBlank="1" showInputMessage="1" showErrorMessage="1" error="Please use the dropdown." sqref="W53" xr:uid="{00000000-0002-0000-0800-000009000000}">
      <formula1>INDIRECT($U$53)</formula1>
    </dataValidation>
    <dataValidation type="list" allowBlank="1" showInputMessage="1" showErrorMessage="1" error="Please use the dropdown." sqref="W54" xr:uid="{00000000-0002-0000-0800-00000A000000}">
      <formula1>INDIRECT($U$54)</formula1>
    </dataValidation>
    <dataValidation type="list" allowBlank="1" showInputMessage="1" showErrorMessage="1" error="Please use the dropdown." sqref="W55" xr:uid="{00000000-0002-0000-0800-00000B000000}">
      <formula1>INDIRECT($U$55)</formula1>
    </dataValidation>
    <dataValidation type="list" allowBlank="1" showInputMessage="1" showErrorMessage="1" error="Please use the dropdown." sqref="W57" xr:uid="{00000000-0002-0000-0800-00000C000000}">
      <formula1>INDIRECT($U$57)</formula1>
    </dataValidation>
    <dataValidation type="list" allowBlank="1" showInputMessage="1" showErrorMessage="1" error="Please use the dropdown." sqref="W58" xr:uid="{00000000-0002-0000-0800-00000D000000}">
      <formula1>INDIRECT($U$58)</formula1>
    </dataValidation>
    <dataValidation type="list" allowBlank="1" showInputMessage="1" showErrorMessage="1" error="Please use the dropdown." sqref="W59" xr:uid="{00000000-0002-0000-0800-00000E000000}">
      <formula1>INDIRECT($U$59)</formula1>
    </dataValidation>
    <dataValidation type="list" allowBlank="1" showInputMessage="1" showErrorMessage="1" error="Please use the dropdown." sqref="W60" xr:uid="{00000000-0002-0000-0800-00000F000000}">
      <formula1>INDIRECT($U$60)</formula1>
    </dataValidation>
    <dataValidation type="list" allowBlank="1" showInputMessage="1" showErrorMessage="1" error="Please use the dropdown." sqref="W61" xr:uid="{00000000-0002-0000-0800-000010000000}">
      <formula1>INDIRECT($U$61)</formula1>
    </dataValidation>
    <dataValidation type="list" allowBlank="1" showInputMessage="1" showErrorMessage="1" error="Please use the dropdown." sqref="W64" xr:uid="{00000000-0002-0000-0800-000011000000}">
      <formula1>INDIRECT($U$64)</formula1>
    </dataValidation>
    <dataValidation type="list" allowBlank="1" showInputMessage="1" showErrorMessage="1" error="Please use the dropdown." sqref="W65" xr:uid="{00000000-0002-0000-0800-000012000000}">
      <formula1>INDIRECT($U$65)</formula1>
    </dataValidation>
    <dataValidation type="list" allowBlank="1" showInputMessage="1" showErrorMessage="1" error="Please use the dropdown." sqref="W69" xr:uid="{00000000-0002-0000-0800-000013000000}">
      <formula1>INDIRECT($U$69)</formula1>
    </dataValidation>
    <dataValidation type="list" allowBlank="1" showInputMessage="1" showErrorMessage="1" error="Please use the dropdown." sqref="W74" xr:uid="{00000000-0002-0000-0800-000014000000}">
      <formula1>INDIRECT($U$74)</formula1>
    </dataValidation>
    <dataValidation type="list" allowBlank="1" showInputMessage="1" showErrorMessage="1" error="Please use the dropdown." sqref="W80" xr:uid="{00000000-0002-0000-0800-000015000000}">
      <formula1>INDIRECT($U$80)</formula1>
    </dataValidation>
    <dataValidation type="list" allowBlank="1" showInputMessage="1" showErrorMessage="1" error="Please use the dropdown." sqref="W94" xr:uid="{00000000-0002-0000-0800-000016000000}">
      <formula1>INDIRECT($U$94)</formula1>
    </dataValidation>
    <dataValidation type="list" allowBlank="1" showInputMessage="1" showErrorMessage="1" error="Please use the dropdown." sqref="W95" xr:uid="{00000000-0002-0000-0800-000017000000}">
      <formula1>INDIRECT($U$95)</formula1>
    </dataValidation>
    <dataValidation type="list" allowBlank="1" showInputMessage="1" showErrorMessage="1" error="Please use the dropdown." sqref="W96" xr:uid="{00000000-0002-0000-0800-000018000000}">
      <formula1>INDIRECT($U$96)</formula1>
    </dataValidation>
    <dataValidation type="list" allowBlank="1" showInputMessage="1" showErrorMessage="1" error="Please use the dropdown." sqref="W97" xr:uid="{00000000-0002-0000-0800-000019000000}">
      <formula1>INDIRECT($U$97)</formula1>
    </dataValidation>
    <dataValidation type="list" allowBlank="1" showInputMessage="1" showErrorMessage="1" error="Please use the dropdown." sqref="W130" xr:uid="{00000000-0002-0000-0800-00001B000000}">
      <formula1>INDIRECT($U$130)</formula1>
    </dataValidation>
    <dataValidation type="list" allowBlank="1" showInputMessage="1" showErrorMessage="1" error="Please use the dropdown." sqref="W174" xr:uid="{00000000-0002-0000-0800-00001C000000}">
      <formula1>INDIRECT($U$174)</formula1>
    </dataValidation>
    <dataValidation type="list" allowBlank="1" showInputMessage="1" showErrorMessage="1" error="Please use the dropdown." sqref="W176" xr:uid="{00000000-0002-0000-0800-00001D000000}">
      <formula1>INDIRECT($U$176)</formula1>
    </dataValidation>
    <dataValidation type="list" allowBlank="1" showInputMessage="1" showErrorMessage="1" error="Please use the dropdown." sqref="W242" xr:uid="{00000000-0002-0000-0800-00001E000000}">
      <formula1>INDIRECT($U$242)</formula1>
    </dataValidation>
    <dataValidation type="list" allowBlank="1" showInputMessage="1" showErrorMessage="1" error="Please use the dropdown." sqref="W244" xr:uid="{00000000-0002-0000-0800-00001F000000}">
      <formula1>INDIRECT($U$244)</formula1>
    </dataValidation>
    <dataValidation type="list" allowBlank="1" showInputMessage="1" showErrorMessage="1" error="Please use the dropdown." sqref="W245" xr:uid="{00000000-0002-0000-0800-000020000000}">
      <formula1>INDIRECT($U$245)</formula1>
    </dataValidation>
    <dataValidation type="list" allowBlank="1" showInputMessage="1" showErrorMessage="1" error="Please use the dropdown." sqref="W247" xr:uid="{00000000-0002-0000-0800-000021000000}">
      <formula1>INDIRECT($U$247)</formula1>
    </dataValidation>
    <dataValidation type="list" allowBlank="1" showInputMessage="1" showErrorMessage="1" error="Please use the dropdown." sqref="W257" xr:uid="{00000000-0002-0000-0800-000022000000}">
      <formula1>INDIRECT($U$257)</formula1>
    </dataValidation>
    <dataValidation type="list" allowBlank="1" showInputMessage="1" showErrorMessage="1" error="Please use the dropdown." sqref="W260" xr:uid="{00000000-0002-0000-0800-000023000000}">
      <formula1>INDIRECT($U$260)</formula1>
    </dataValidation>
    <dataValidation type="list" allowBlank="1" showInputMessage="1" showErrorMessage="1" error="Please use the dropdown." sqref="W262" xr:uid="{00000000-0002-0000-0800-000024000000}">
      <formula1>INDIRECT($U$262)</formula1>
    </dataValidation>
    <dataValidation type="list" allowBlank="1" showInputMessage="1" showErrorMessage="1" error="Please use the dropdown." sqref="W265" xr:uid="{00000000-0002-0000-0800-000025000000}">
      <formula1>INDIRECT($U$265)</formula1>
    </dataValidation>
    <dataValidation type="list" allowBlank="1" showInputMessage="1" showErrorMessage="1" error="Please use the dropdown." sqref="W267" xr:uid="{00000000-0002-0000-0800-000026000000}">
      <formula1>INDIRECT($U$267)</formula1>
    </dataValidation>
    <dataValidation type="list" allowBlank="1" showInputMessage="1" showErrorMessage="1" error="Please use the dropdown." sqref="W269" xr:uid="{00000000-0002-0000-0800-000027000000}">
      <formula1>INDIRECT($U$269)</formula1>
    </dataValidation>
    <dataValidation type="list" allowBlank="1" showInputMessage="1" showErrorMessage="1" error="Please use the dropdown." sqref="W272" xr:uid="{00000000-0002-0000-0800-000028000000}">
      <formula1>INDIRECT($U$272)</formula1>
    </dataValidation>
    <dataValidation type="list" allowBlank="1" showInputMessage="1" showErrorMessage="1" error="Please use the dropdown." sqref="W274" xr:uid="{00000000-0002-0000-0800-000029000000}">
      <formula1>INDIRECT($U$274)</formula1>
    </dataValidation>
    <dataValidation type="list" allowBlank="1" showInputMessage="1" showErrorMessage="1" error="Please use the dropdown." sqref="W276" xr:uid="{00000000-0002-0000-0800-00002A000000}">
      <formula1>INDIRECT($U$276)</formula1>
    </dataValidation>
    <dataValidation type="list" allowBlank="1" showInputMessage="1" showErrorMessage="1" error="Please use the dropdown." sqref="W286" xr:uid="{00000000-0002-0000-0800-00002B000000}">
      <formula1>INDIRECT($U$286)</formula1>
    </dataValidation>
    <dataValidation type="list" allowBlank="1" showInputMessage="1" showErrorMessage="1" error="Please use the dropdown." sqref="W288" xr:uid="{00000000-0002-0000-0800-00002C000000}">
      <formula1>INDIRECT($U$288)</formula1>
    </dataValidation>
    <dataValidation type="list" allowBlank="1" showInputMessage="1" showErrorMessage="1" error="Please use the dropdown." sqref="W289" xr:uid="{00000000-0002-0000-0800-00002D000000}">
      <formula1>INDIRECT($U$289)</formula1>
    </dataValidation>
    <dataValidation type="list" allowBlank="1" showInputMessage="1" showErrorMessage="1" error="Please use the dropdown." sqref="W304" xr:uid="{00000000-0002-0000-0800-00002F000000}">
      <formula1>INDIRECT($U$304)</formula1>
    </dataValidation>
    <dataValidation type="list" allowBlank="1" showInputMessage="1" showErrorMessage="1" error="Please use the dropdown." sqref="W306" xr:uid="{00000000-0002-0000-0800-000030000000}">
      <formula1>INDIRECT($U$306)</formula1>
    </dataValidation>
    <dataValidation type="list" allowBlank="1" showInputMessage="1" showErrorMessage="1" error="Please use the dropdown." sqref="W310" xr:uid="{00000000-0002-0000-0800-000031000000}">
      <formula1>INDIRECT($U$310)</formula1>
    </dataValidation>
    <dataValidation type="list" allowBlank="1" showInputMessage="1" showErrorMessage="1" error="Please use the dropdown." sqref="W311" xr:uid="{00000000-0002-0000-0800-000032000000}">
      <formula1>INDIRECT($U$311)</formula1>
    </dataValidation>
    <dataValidation type="list" allowBlank="1" showInputMessage="1" showErrorMessage="1" error="Please use the dropdown." sqref="W314" xr:uid="{00000000-0002-0000-0800-000033000000}">
      <formula1>INDIRECT($U$314)</formula1>
    </dataValidation>
    <dataValidation type="list" allowBlank="1" showInputMessage="1" showErrorMessage="1" error="Please use the dropdown." sqref="W317" xr:uid="{00000000-0002-0000-0800-000034000000}">
      <formula1>INDIRECT($U$317)</formula1>
    </dataValidation>
    <dataValidation type="list" allowBlank="1" showInputMessage="1" showErrorMessage="1" error="Please use the dropdown." sqref="W318" xr:uid="{00000000-0002-0000-0800-000035000000}">
      <formula1>INDIRECT($U$318)</formula1>
    </dataValidation>
    <dataValidation type="list" allowBlank="1" showInputMessage="1" showErrorMessage="1" error="Please use the dropdown." sqref="W322" xr:uid="{00000000-0002-0000-0800-000036000000}">
      <formula1>INDIRECT($U$322)</formula1>
    </dataValidation>
    <dataValidation type="list" allowBlank="1" showInputMessage="1" showErrorMessage="1" error="Please use the dropdown." sqref="W325" xr:uid="{00000000-0002-0000-0800-000037000000}">
      <formula1>INDIRECT($U$325)</formula1>
    </dataValidation>
    <dataValidation type="list" allowBlank="1" showInputMessage="1" showErrorMessage="1" error="Please use the dropdown." sqref="W326" xr:uid="{00000000-0002-0000-0800-000038000000}">
      <formula1>INDIRECT($U$326)</formula1>
    </dataValidation>
    <dataValidation type="list" allowBlank="1" showInputMessage="1" showErrorMessage="1" error="Please use the dropdown." sqref="W327" xr:uid="{00000000-0002-0000-0800-000039000000}">
      <formula1>INDIRECT($U$327)</formula1>
    </dataValidation>
    <dataValidation type="list" allowBlank="1" showInputMessage="1" showErrorMessage="1" error="Please use the dropdown." sqref="W333" xr:uid="{00000000-0002-0000-0800-00003A000000}">
      <formula1>INDIRECT($U$333)</formula1>
    </dataValidation>
    <dataValidation type="list" allowBlank="1" showInputMessage="1" showErrorMessage="1" error="Please use the dropdown." sqref="W335" xr:uid="{00000000-0002-0000-0800-00003B000000}">
      <formula1>INDIRECT($U$335)</formula1>
    </dataValidation>
    <dataValidation type="list" allowBlank="1" showDropDown="1" showInputMessage="1" showErrorMessage="1" error="Use Checkbox" prompt="Use Checkbox" sqref="W208 W128 W126 W124 W101 W222 W172 W71 W278:W279 W16 W11 W357 W348:W349 W352 W197 W344 W341:W342 W234 W298 W213 W169 W189 W237 W152" xr:uid="{00000000-0002-0000-0800-00003C000000}">
      <formula1>TorF</formula1>
    </dataValidation>
    <dataValidation type="whole" allowBlank="1" showDropDown="1" showInputMessage="1" showErrorMessage="1" error="Enter a number" prompt="Enter ERI" sqref="W228 W226" xr:uid="{00000000-0002-0000-0800-00003D000000}">
      <formula1>0</formula1>
      <formula2>100</formula2>
    </dataValidation>
    <dataValidation type="decimal" allowBlank="1" showDropDown="1" showInputMessage="1" showErrorMessage="1" error="Enter a number" prompt="Enter cfm25" sqref="W220 W215" xr:uid="{00000000-0002-0000-0800-00003E000000}">
      <formula1>0</formula1>
      <formula2>10000</formula2>
    </dataValidation>
    <dataValidation type="whole" allowBlank="1" showDropDown="1" showInputMessage="1" showErrorMessage="1" error="Enter a number" prompt="Enter MMBtu" sqref="W188" xr:uid="{00000000-0002-0000-0800-000040000000}">
      <formula1>100</formula1>
      <formula2>100000</formula2>
    </dataValidation>
    <dataValidation type="whole" allowBlank="1" showDropDown="1" showInputMessage="1" showErrorMessage="1" error="Enter a number" prompt="Enter Total UA" sqref="W204 W202" xr:uid="{00000000-0002-0000-0800-000041000000}">
      <formula1>0</formula1>
      <formula2>100</formula2>
    </dataValidation>
    <dataValidation type="list" allowBlank="1" showInputMessage="1" showErrorMessage="1" error="Please use the dropdown." sqref="W33" xr:uid="{2B279A81-D90F-4443-87B9-CC5F34E61F23}">
      <formula1>INDIRECT($U$33)</formula1>
    </dataValidation>
    <dataValidation type="list" allowBlank="1" showInputMessage="1" showErrorMessage="1" error="Please use the dropdown." sqref="W78" xr:uid="{FB650734-694C-47C4-B12E-F31D5F3CFCBA}">
      <formula1>INDIRECT($U$78)</formula1>
    </dataValidation>
    <dataValidation type="list" allowBlank="1" showInputMessage="1" showErrorMessage="1" error="Please use the dropdown." sqref="W233" xr:uid="{959B643F-05A8-476A-8BE0-0AA40868D89B}">
      <formula1>INDIRECT($U$233)</formula1>
    </dataValidation>
    <dataValidation type="whole" allowBlank="1" showDropDown="1" showInputMessage="1" showErrorMessage="1" error="Enter a number" prompt="Enter cfm/100sf" sqref="W120 W116" xr:uid="{96E42185-5B6F-4406-ABC2-95D88F192F50}">
      <formula1>0</formula1>
      <formula2>4</formula2>
    </dataValidation>
    <dataValidation type="decimal" allowBlank="1" showDropDown="1" showInputMessage="1" showErrorMessage="1" error="Enter a number" prompt="Enter percent above IECC" sqref="W186" xr:uid="{17863BBC-63F9-4253-B0B6-2CB49181BE9E}">
      <formula1>0</formula1>
      <formula2>1</formula2>
    </dataValidation>
    <dataValidation type="whole" allowBlank="1" showDropDown="1" showInputMessage="1" showErrorMessage="1" error="Enter a number" prompt="Enter Ventilation Rate" sqref="W295 W292" xr:uid="{9CCEDBDD-0F7F-47DE-9B14-9715E4B06F63}">
      <formula1>0</formula1>
      <formula2>200</formula2>
    </dataValidation>
    <dataValidation type="list" allowBlank="1" showInputMessage="1" showErrorMessage="1" error="Please use the dropdown." sqref="W280" xr:uid="{0F16546D-B7EB-4DD2-B605-5CA3BEBA8CDA}">
      <formula1>INDIRECT($U$280)</formula1>
    </dataValidation>
    <dataValidation type="list" allowBlank="1" showInputMessage="1" showErrorMessage="1" error="Please use the dropdown." sqref="W106" xr:uid="{00000000-0002-0000-0800-00001A000000}">
      <formula1>INDIRECT($U$106)</formula1>
    </dataValidation>
    <dataValidation type="list" allowBlank="1" showInputMessage="1" showErrorMessage="1" error="Please use the dropdown." sqref="W139" xr:uid="{882432E3-8F96-4C9D-BE34-5EDC9454AE71}">
      <formula1>INDIRECT($U$139)</formula1>
    </dataValidation>
    <dataValidation type="list" allowBlank="1" showInputMessage="1" showErrorMessage="1" error="Please use the dropdown." sqref="W140" xr:uid="{F706C4E9-83C5-4EEE-824A-DDB30E87DFEE}">
      <formula1>INDIRECT($U$140)</formula1>
    </dataValidation>
    <dataValidation type="list" allowBlank="1" showInputMessage="1" showErrorMessage="1" error="Please use the dropdown." sqref="W141" xr:uid="{4AE51ED0-261E-4EEB-A579-CD59284D448E}">
      <formula1>INDIRECT($U$141)</formula1>
    </dataValidation>
    <dataValidation type="list" allowBlank="1" showInputMessage="1" showErrorMessage="1" error="Please use the dropdown." sqref="W142" xr:uid="{A064FDEE-B2BE-4056-971A-45080A64AF1D}">
      <formula1>INDIRECT($U$142)</formula1>
    </dataValidation>
    <dataValidation type="list" allowBlank="1" showInputMessage="1" showErrorMessage="1" error="Please use the dropdown." sqref="W143" xr:uid="{870972CA-59DB-4BB3-84BE-BF497F560035}">
      <formula1>INDIRECT($U$143)</formula1>
    </dataValidation>
    <dataValidation type="list" allowBlank="1" showInputMessage="1" showErrorMessage="1" error="Please use the dropdown." sqref="W144" xr:uid="{A31A4A6C-482C-463B-8BB8-C5DDE5E66667}">
      <formula1>INDIRECT($U$144)</formula1>
    </dataValidation>
    <dataValidation type="list" allowBlank="1" showInputMessage="1" showErrorMessage="1" error="Please use the dropdown." sqref="W145" xr:uid="{2D5F7444-A558-49AF-A441-7AD114EE62E6}">
      <formula1>INDIRECT($U$145)</formula1>
    </dataValidation>
    <dataValidation type="list" allowBlank="1" showInputMessage="1" showErrorMessage="1" error="Please use the dropdown." sqref="W146" xr:uid="{C4124939-1369-411F-9FC6-1001A84D537F}">
      <formula1>INDIRECT($U$146)</formula1>
    </dataValidation>
    <dataValidation type="list" allowBlank="1" showInputMessage="1" showErrorMessage="1" error="Please use the dropdown." sqref="W147" xr:uid="{5AE12D33-2414-468D-8B21-082D45CDA3CC}">
      <formula1>INDIRECT($U$147)</formula1>
    </dataValidation>
    <dataValidation type="list" allowBlank="1" showInputMessage="1" showErrorMessage="1" error="Please use the dropdown." sqref="W148" xr:uid="{B3CEB587-CF6E-42EF-8AF1-7E0F3F1C8EF5}">
      <formula1>INDIRECT($U$148)</formula1>
    </dataValidation>
    <dataValidation type="list" allowBlank="1" showInputMessage="1" showErrorMessage="1" error="Please use the dropdown." sqref="W149" xr:uid="{AE398722-F002-41C1-9A17-7F1329004B27}">
      <formula1>INDIRECT($U$149)</formula1>
    </dataValidation>
    <dataValidation type="list" allowBlank="1" showInputMessage="1" showErrorMessage="1" error="Please use the dropdown." sqref="W150" xr:uid="{FD448B9B-06A2-4F57-925C-E50FF06C38CC}">
      <formula1>INDIRECT($U$150)</formula1>
    </dataValidation>
    <dataValidation type="list" allowBlank="1" showInputMessage="1" showErrorMessage="1" error="Please use the dropdown." sqref="W251" xr:uid="{47220AE0-2569-496E-BD23-B7851DC549A7}">
      <formula1>INDIRECT($U$251)</formula1>
    </dataValidation>
    <dataValidation type="list" allowBlank="1" showInputMessage="1" showErrorMessage="1" error="Please use the dropdown." sqref="W350" xr:uid="{9BC23C33-0610-47B9-AA37-0CAAB973C484}">
      <formula1>INDIRECT($U$350)</formula1>
    </dataValidation>
    <dataValidation type="list" allowBlank="1" showInputMessage="1" showErrorMessage="1" error="Please use the dropdown." sqref="W355" xr:uid="{6E4F4DD7-7530-4C9A-9559-4C994DAF9D11}">
      <formula1>INDIRECT($U$355)</formula1>
    </dataValidation>
    <dataValidation type="list" allowBlank="1" showInputMessage="1" showErrorMessage="1" error="Please use the dropdown." sqref="W8" xr:uid="{744D6470-71F4-4D9E-AF29-3467F24669BD}">
      <formula1>INDIRECT($U$8)</formula1>
    </dataValidation>
    <dataValidation type="list" allowBlank="1" showInputMessage="1" showErrorMessage="1" error="Please use the dropdown." sqref="W98" xr:uid="{C6B3B53D-7B63-4634-9D83-DF1C8EBF7B56}">
      <formula1>INDIRECT($U$98)</formula1>
    </dataValidation>
    <dataValidation type="decimal" allowBlank="1" showDropDown="1" showInputMessage="1" showErrorMessage="1" prompt="Enter the ACH50" sqref="W155" xr:uid="{4679CFFF-F941-4BF0-8D5B-DAF5067AB7B2}">
      <formula1>0</formula1>
      <formula2>50</formula2>
    </dataValidation>
    <dataValidation type="decimal" allowBlank="1" showDropDown="1" showInputMessage="1" showErrorMessage="1" prompt="Enter the ELR50" sqref="W158" xr:uid="{AEA592EF-1ABF-428E-A2AC-F59DDA32AC9D}">
      <formula1>0</formula1>
      <formula2>1</formula2>
    </dataValidation>
    <dataValidation type="list" allowBlank="1" showInputMessage="1" showErrorMessage="1" error="Please use the dropdown." sqref="W109" xr:uid="{6A5A4605-9841-421B-8424-162DD0B3F9B4}">
      <formula1>INDIRECT($U$109)</formula1>
    </dataValidation>
    <dataValidation type="whole" allowBlank="1" showDropDown="1" showInputMessage="1" showErrorMessage="1" error="Enter a whole number" prompt="Enter WRI Score" sqref="W249" xr:uid="{07AF6229-418C-417F-8DE7-658E5471437E}">
      <formula1>0</formula1>
      <formula2>100</formula2>
    </dataValidation>
    <dataValidation type="list" allowBlank="1" showInputMessage="1" showErrorMessage="1" error="Please use the dropdown." sqref="W329" xr:uid="{A3751895-6DB7-4049-BA81-7E68F41AFD8D}">
      <formula1>INDIRECT($U$329)</formula1>
    </dataValidation>
  </dataValidations>
  <hyperlinks>
    <hyperlink ref="L171" location="'Table 1203.6(B)'!A1" display="See Table 1203.6(B)" xr:uid="{00000000-0004-0000-0800-000000000000}"/>
    <hyperlink ref="L199" location="'Table 1203.11.1.1'!A1" display="See Table 1203.11.1.1" xr:uid="{00000000-0004-0000-0800-000001000000}"/>
    <hyperlink ref="L200" location="'Table 1203.11.1.2'!A1" display="See Table 1203.11.1.2" xr:uid="{00000000-0004-0000-0800-000002000000}"/>
    <hyperlink ref="L206" location="'Table 1203.11.1.1'!A1" display="See Table 1203.11.1.1" xr:uid="{00000000-0004-0000-0800-000003000000}"/>
    <hyperlink ref="L210" location="'Table 1203.12'!A1" display="See Table 1203.12" xr:uid="{00000000-0004-0000-0800-000004000000}"/>
    <hyperlink ref="L207" location="'Table 1203.11.1.2'!A1" display="See Table 1203.11.1.2" xr:uid="{00000000-0004-0000-0800-000005000000}"/>
    <hyperlink ref="L290" location="'Table 901.9.1'!A1" display="See Table 1203.12" xr:uid="{A667C365-F46B-4BCC-AE65-BAD87107884C}"/>
    <hyperlink ref="L100" location="'Table 602.1.12'!A1" display="See Table 602.1.12" xr:uid="{CD495E37-470A-41F7-AD8E-E2F4D332AAAA}"/>
    <hyperlink ref="L154" location="'701.4.3.2.1'!A1" display="For definition of Grade I, see 701.4.3.2.1" xr:uid="{FD3D0CDB-6A1C-46B9-B94C-97EC4EA5085C}"/>
  </hyperlinks>
  <pageMargins left="0.7" right="0.7" top="0.75" bottom="0.75" header="0.3" footer="0.3"/>
  <pageSetup scale="46" fitToHeight="0" orientation="portrait" r:id="rId1"/>
  <rowBreaks count="3" manualBreakCount="3">
    <brk id="86" min="8" max="23" man="1"/>
    <brk id="184" min="8" max="23" man="1"/>
    <brk id="283" min="8" max="2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9" filterMode="1">
    <pageSetUpPr fitToPage="1"/>
  </sheetPr>
  <dimension ref="A1:I366"/>
  <sheetViews>
    <sheetView showGridLines="0" zoomScaleNormal="100" workbookViewId="0">
      <pane ySplit="7" topLeftCell="A8" activePane="bottomLeft" state="frozen"/>
      <selection activeCell="A5" sqref="A5"/>
      <selection pane="bottomLeft" activeCell="F1" sqref="F1:F1048576"/>
    </sheetView>
  </sheetViews>
  <sheetFormatPr baseColWidth="10" defaultColWidth="8.83203125" defaultRowHeight="15" x14ac:dyDescent="0.2"/>
  <cols>
    <col min="1" max="1" width="10.5" customWidth="1"/>
    <col min="2" max="3" width="3.83203125" customWidth="1"/>
    <col min="4" max="4" width="71.6640625" customWidth="1"/>
    <col min="5" max="5" width="9.1640625" hidden="1" customWidth="1"/>
    <col min="6" max="6" width="21.1640625" style="108" customWidth="1"/>
    <col min="7" max="7" width="9.1640625" style="108" customWidth="1"/>
    <col min="8" max="9" width="62.5" customWidth="1"/>
  </cols>
  <sheetData>
    <row r="1" spans="1:9" s="108" customFormat="1" x14ac:dyDescent="0.2">
      <c r="A1" s="177"/>
      <c r="B1" s="177"/>
      <c r="C1" s="177"/>
      <c r="D1" s="378" t="s">
        <v>2604</v>
      </c>
      <c r="E1" s="177"/>
      <c r="F1" s="177"/>
      <c r="G1" s="177"/>
      <c r="H1" s="177"/>
      <c r="I1" s="177"/>
    </row>
    <row r="2" spans="1:9" s="108" customFormat="1" ht="15" customHeight="1" x14ac:dyDescent="0.2">
      <c r="A2" s="177"/>
      <c r="B2" s="177"/>
      <c r="C2" s="177"/>
      <c r="D2" s="379"/>
      <c r="E2" s="177"/>
      <c r="F2" s="177"/>
      <c r="G2" s="177"/>
      <c r="H2" s="177"/>
      <c r="I2" s="177"/>
    </row>
    <row r="3" spans="1:9" s="108" customFormat="1" ht="15" customHeight="1" x14ac:dyDescent="0.2">
      <c r="A3" s="177"/>
      <c r="B3" s="177"/>
      <c r="C3" s="177"/>
      <c r="D3" s="379"/>
      <c r="E3" s="177"/>
      <c r="F3" s="177"/>
      <c r="G3" s="177"/>
      <c r="H3" s="177"/>
      <c r="I3" s="177"/>
    </row>
    <row r="4" spans="1:9" s="108" customFormat="1" x14ac:dyDescent="0.2">
      <c r="A4" s="177"/>
      <c r="B4" s="177"/>
      <c r="C4" s="177"/>
      <c r="D4" s="380" t="s">
        <v>2605</v>
      </c>
      <c r="E4" s="177"/>
      <c r="F4" s="177"/>
      <c r="G4" s="177"/>
      <c r="H4" s="177"/>
      <c r="I4" s="177"/>
    </row>
    <row r="5" spans="1:9" x14ac:dyDescent="0.2">
      <c r="A5" s="177"/>
      <c r="B5" s="177"/>
      <c r="C5" s="177"/>
      <c r="D5" s="380"/>
      <c r="E5" s="177"/>
      <c r="F5" s="177"/>
      <c r="G5" s="177"/>
      <c r="H5" s="177"/>
      <c r="I5" s="177"/>
    </row>
    <row r="6" spans="1:9" ht="15" customHeight="1" x14ac:dyDescent="0.2">
      <c r="A6" s="361" t="s">
        <v>2550</v>
      </c>
      <c r="B6" s="361"/>
      <c r="C6" s="362"/>
      <c r="D6" s="363" t="s">
        <v>2551</v>
      </c>
      <c r="E6" s="360" t="s">
        <v>2553</v>
      </c>
      <c r="F6" s="363" t="s">
        <v>2560</v>
      </c>
      <c r="G6" s="177"/>
      <c r="H6" s="177"/>
      <c r="I6" s="177"/>
    </row>
    <row r="7" spans="1:9" ht="15" customHeight="1" thickBot="1" x14ac:dyDescent="0.25">
      <c r="A7" s="361"/>
      <c r="B7" s="361"/>
      <c r="C7" s="362"/>
      <c r="D7" s="364"/>
      <c r="E7" s="360"/>
      <c r="F7" s="364"/>
      <c r="G7" s="177" t="s">
        <v>2181</v>
      </c>
      <c r="H7" s="233" t="s">
        <v>2606</v>
      </c>
      <c r="I7" s="177"/>
    </row>
    <row r="8" spans="1:9" ht="15" hidden="1" customHeight="1" x14ac:dyDescent="0.25">
      <c r="A8" s="330" t="s">
        <v>2180</v>
      </c>
      <c r="B8" s="330"/>
      <c r="C8" s="330"/>
      <c r="D8" s="330"/>
      <c r="E8" s="177"/>
      <c r="F8" s="177"/>
      <c r="G8" s="177" t="s">
        <v>38</v>
      </c>
      <c r="H8" s="177"/>
      <c r="I8" s="177"/>
    </row>
    <row r="9" spans="1:9" ht="16" hidden="1" thickBot="1" x14ac:dyDescent="0.25">
      <c r="A9" s="89" t="s">
        <v>2182</v>
      </c>
      <c r="B9" s="77"/>
      <c r="C9" s="77"/>
      <c r="D9" s="327" t="s">
        <v>2183</v>
      </c>
      <c r="E9" s="177"/>
      <c r="F9" s="235" t="str">
        <f>IF(LEN('Verification Report'!W8)=0,"",'Verification Report'!W8)</f>
        <v/>
      </c>
      <c r="G9" s="177" t="s">
        <v>38</v>
      </c>
      <c r="H9" s="177"/>
      <c r="I9" s="177"/>
    </row>
    <row r="10" spans="1:9" ht="16" hidden="1" thickBot="1" x14ac:dyDescent="0.25">
      <c r="A10" s="77"/>
      <c r="B10" s="77"/>
      <c r="C10" s="77"/>
      <c r="D10" s="327"/>
      <c r="E10" s="177"/>
      <c r="F10" s="17"/>
      <c r="G10" s="177" t="s">
        <v>38</v>
      </c>
      <c r="H10" s="177"/>
      <c r="I10" s="177"/>
    </row>
    <row r="11" spans="1:9" ht="16" hidden="1" thickBot="1" x14ac:dyDescent="0.25">
      <c r="A11" s="78"/>
      <c r="B11" s="78"/>
      <c r="C11" s="78"/>
      <c r="D11" s="33" t="s">
        <v>2185</v>
      </c>
      <c r="E11" s="177"/>
      <c r="F11" s="17"/>
      <c r="G11" s="177" t="s">
        <v>38</v>
      </c>
      <c r="H11" s="177"/>
      <c r="I11" s="177"/>
    </row>
    <row r="12" spans="1:9" ht="16" thickTop="1" x14ac:dyDescent="0.2">
      <c r="A12" s="206" t="s">
        <v>2186</v>
      </c>
      <c r="B12" s="82"/>
      <c r="C12" s="82"/>
      <c r="D12" s="328" t="s">
        <v>2187</v>
      </c>
      <c r="E12" s="177"/>
      <c r="F12" s="235" t="str">
        <f>IF(LEN('Verification Report'!W11)=0,"",'Verification Report'!W11)</f>
        <v/>
      </c>
      <c r="G12" s="90" t="str">
        <f>IF(AND(LEN(F12)&gt;0,NOT(F12=FALSE),NOT(F12="N/A")),"P","NP")</f>
        <v>NP</v>
      </c>
      <c r="H12" s="261" t="s">
        <v>2607</v>
      </c>
      <c r="I12" s="377"/>
    </row>
    <row r="13" spans="1:9" x14ac:dyDescent="0.2">
      <c r="A13" s="77"/>
      <c r="B13" s="77"/>
      <c r="C13" s="77"/>
      <c r="D13" s="327"/>
      <c r="E13" s="177"/>
      <c r="F13" s="17"/>
      <c r="G13" s="1" t="str">
        <f>G12</f>
        <v>NP</v>
      </c>
      <c r="H13" s="177"/>
      <c r="I13" s="377"/>
    </row>
    <row r="14" spans="1:9" x14ac:dyDescent="0.2">
      <c r="A14" s="77"/>
      <c r="B14" s="77"/>
      <c r="C14" s="77"/>
      <c r="D14" s="327"/>
      <c r="E14" s="177"/>
      <c r="F14" s="17"/>
      <c r="G14" s="1" t="str">
        <f>G13</f>
        <v>NP</v>
      </c>
      <c r="H14" s="177"/>
      <c r="I14" s="377"/>
    </row>
    <row r="15" spans="1:9" x14ac:dyDescent="0.2">
      <c r="A15" s="77"/>
      <c r="B15" s="77"/>
      <c r="C15" s="77"/>
      <c r="D15" s="327"/>
      <c r="E15" s="177"/>
      <c r="F15" s="17"/>
      <c r="G15" s="1" t="str">
        <f>G14</f>
        <v>NP</v>
      </c>
      <c r="H15" s="177"/>
      <c r="I15" s="377"/>
    </row>
    <row r="16" spans="1:9" ht="16" thickBot="1" x14ac:dyDescent="0.25">
      <c r="A16" s="78"/>
      <c r="B16" s="78"/>
      <c r="C16" s="78"/>
      <c r="D16" s="329"/>
      <c r="E16" s="177"/>
      <c r="F16" s="17"/>
      <c r="G16" s="1" t="str">
        <f>G15</f>
        <v>NP</v>
      </c>
      <c r="H16" s="177"/>
      <c r="I16" s="377"/>
    </row>
    <row r="17" spans="1:9" ht="17" hidden="1" thickTop="1" thickBot="1" x14ac:dyDescent="0.25">
      <c r="A17" s="206" t="s">
        <v>2189</v>
      </c>
      <c r="B17" s="82"/>
      <c r="C17" s="82"/>
      <c r="D17" s="328" t="s">
        <v>2190</v>
      </c>
      <c r="E17" s="177"/>
      <c r="F17" s="235" t="str">
        <f>IF(LEN('Verification Report'!W16)=0,"",'Verification Report'!W16)</f>
        <v/>
      </c>
      <c r="G17" s="177" t="s">
        <v>38</v>
      </c>
      <c r="H17" s="177"/>
      <c r="I17" s="177"/>
    </row>
    <row r="18" spans="1:9" ht="17" hidden="1" thickTop="1" thickBot="1" x14ac:dyDescent="0.25">
      <c r="A18" s="77"/>
      <c r="B18" s="77"/>
      <c r="C18" s="77"/>
      <c r="D18" s="327"/>
      <c r="E18" s="177"/>
      <c r="F18" s="17"/>
      <c r="G18" s="177" t="s">
        <v>38</v>
      </c>
      <c r="H18" s="177"/>
      <c r="I18" s="177"/>
    </row>
    <row r="19" spans="1:9" ht="17" hidden="1" thickTop="1" thickBot="1" x14ac:dyDescent="0.25">
      <c r="A19" s="77"/>
      <c r="B19" s="77"/>
      <c r="C19" s="77"/>
      <c r="D19" s="327"/>
      <c r="E19" s="177"/>
      <c r="F19" s="17"/>
      <c r="G19" s="177" t="s">
        <v>38</v>
      </c>
      <c r="H19" s="177"/>
      <c r="I19" s="177"/>
    </row>
    <row r="20" spans="1:9" ht="17" hidden="1" thickTop="1" thickBot="1" x14ac:dyDescent="0.25">
      <c r="A20" s="77"/>
      <c r="B20" s="77"/>
      <c r="C20" s="77"/>
      <c r="D20" s="327"/>
      <c r="E20" s="177"/>
      <c r="F20" s="17"/>
      <c r="G20" s="177" t="s">
        <v>38</v>
      </c>
      <c r="H20" s="177"/>
      <c r="I20" s="177"/>
    </row>
    <row r="21" spans="1:9" ht="17" hidden="1" thickTop="1" thickBot="1" x14ac:dyDescent="0.25">
      <c r="A21" s="77"/>
      <c r="B21" s="77"/>
      <c r="C21" s="77"/>
      <c r="D21" s="327"/>
      <c r="E21" s="177"/>
      <c r="F21" s="17"/>
      <c r="G21" s="177" t="s">
        <v>38</v>
      </c>
      <c r="H21" s="177"/>
      <c r="I21" s="177"/>
    </row>
    <row r="22" spans="1:9" ht="17" hidden="1" thickTop="1" thickBot="1" x14ac:dyDescent="0.25">
      <c r="A22" s="77"/>
      <c r="B22" s="77"/>
      <c r="C22" s="77"/>
      <c r="D22" s="327"/>
      <c r="E22" s="177"/>
      <c r="F22" s="17"/>
      <c r="G22" s="177" t="s">
        <v>38</v>
      </c>
      <c r="H22" s="177"/>
      <c r="I22" s="177"/>
    </row>
    <row r="23" spans="1:9" ht="17" hidden="1" thickTop="1" thickBot="1" x14ac:dyDescent="0.25">
      <c r="A23" s="78"/>
      <c r="B23" s="78"/>
      <c r="C23" s="78"/>
      <c r="D23" s="329"/>
      <c r="E23" s="177"/>
      <c r="F23" s="17"/>
      <c r="G23" s="177" t="s">
        <v>38</v>
      </c>
      <c r="H23" s="177"/>
      <c r="I23" s="177"/>
    </row>
    <row r="24" spans="1:9" ht="16" thickTop="1" x14ac:dyDescent="0.2">
      <c r="A24" s="206" t="s">
        <v>2192</v>
      </c>
      <c r="B24" s="82"/>
      <c r="C24" s="82"/>
      <c r="D24" s="328" t="s">
        <v>2193</v>
      </c>
      <c r="E24" s="177"/>
      <c r="F24" s="235" t="str">
        <f>IF(LEN('Verification Report'!W23)=0,"",'Verification Report'!W23)</f>
        <v/>
      </c>
      <c r="G24" s="90" t="str">
        <f>IF(AND(LEN(F24)&gt;0,NOT(F24=FALSE),NOT(F24="N/A")),"P","NP")</f>
        <v>NP</v>
      </c>
      <c r="H24" s="376" t="s">
        <v>2608</v>
      </c>
      <c r="I24" s="377"/>
    </row>
    <row r="25" spans="1:9" x14ac:dyDescent="0.2">
      <c r="A25" s="77"/>
      <c r="B25" s="77"/>
      <c r="C25" s="77"/>
      <c r="D25" s="327"/>
      <c r="E25" s="177"/>
      <c r="F25" s="17"/>
      <c r="G25" s="1" t="str">
        <f t="shared" ref="G25:G27" si="0">G24</f>
        <v>NP</v>
      </c>
      <c r="H25" s="376"/>
      <c r="I25" s="377"/>
    </row>
    <row r="26" spans="1:9" x14ac:dyDescent="0.2">
      <c r="A26" s="77"/>
      <c r="B26" s="77"/>
      <c r="C26" s="77"/>
      <c r="D26" s="327"/>
      <c r="E26" s="177"/>
      <c r="F26" s="17"/>
      <c r="G26" s="1" t="str">
        <f t="shared" si="0"/>
        <v>NP</v>
      </c>
      <c r="H26" s="177"/>
      <c r="I26" s="377"/>
    </row>
    <row r="27" spans="1:9" ht="16" thickBot="1" x14ac:dyDescent="0.25">
      <c r="A27" s="78"/>
      <c r="B27" s="78"/>
      <c r="C27" s="78"/>
      <c r="D27" s="329"/>
      <c r="E27" s="177"/>
      <c r="F27" s="17"/>
      <c r="G27" s="1" t="str">
        <f t="shared" si="0"/>
        <v>NP</v>
      </c>
      <c r="H27" s="177"/>
      <c r="I27" s="377"/>
    </row>
    <row r="28" spans="1:9" ht="16" thickTop="1" x14ac:dyDescent="0.2">
      <c r="A28" s="86" t="s">
        <v>2195</v>
      </c>
      <c r="B28" s="76"/>
      <c r="C28" s="76"/>
      <c r="D28" s="327" t="s">
        <v>2196</v>
      </c>
      <c r="E28" s="177"/>
      <c r="F28" s="235" t="str">
        <f>IF(LEN('Verification Report'!W27)=0,"",'Verification Report'!W27)</f>
        <v/>
      </c>
      <c r="G28" s="90" t="str">
        <f>IF(AND(LEN(F28)&gt;0,NOT(F28=FALSE),NOT(F28="N/A")),"P","NP")</f>
        <v>NP</v>
      </c>
      <c r="H28" s="376" t="s">
        <v>2609</v>
      </c>
      <c r="I28" s="377"/>
    </row>
    <row r="29" spans="1:9" x14ac:dyDescent="0.2">
      <c r="A29" s="79"/>
      <c r="B29" s="79"/>
      <c r="C29" s="79"/>
      <c r="D29" s="327"/>
      <c r="E29" s="177"/>
      <c r="F29" s="17"/>
      <c r="G29" s="1" t="str">
        <f t="shared" ref="G29:G32" si="1">G28</f>
        <v>NP</v>
      </c>
      <c r="H29" s="376"/>
      <c r="I29" s="377"/>
    </row>
    <row r="30" spans="1:9" x14ac:dyDescent="0.2">
      <c r="A30" s="79"/>
      <c r="B30" s="79"/>
      <c r="C30" s="79"/>
      <c r="D30" s="327"/>
      <c r="E30" s="177"/>
      <c r="F30" s="17"/>
      <c r="G30" s="1" t="str">
        <f t="shared" si="1"/>
        <v>NP</v>
      </c>
      <c r="H30" s="177"/>
      <c r="I30" s="377"/>
    </row>
    <row r="31" spans="1:9" x14ac:dyDescent="0.2">
      <c r="A31" s="79"/>
      <c r="B31" s="79"/>
      <c r="C31" s="79"/>
      <c r="D31" s="327"/>
      <c r="E31" s="177"/>
      <c r="F31" s="17"/>
      <c r="G31" s="1" t="str">
        <f t="shared" si="1"/>
        <v>NP</v>
      </c>
      <c r="H31" s="177"/>
      <c r="I31" s="377"/>
    </row>
    <row r="32" spans="1:9" x14ac:dyDescent="0.2">
      <c r="A32" s="79"/>
      <c r="B32" s="79"/>
      <c r="C32" s="79"/>
      <c r="D32" s="327"/>
      <c r="E32" s="177"/>
      <c r="F32" s="17"/>
      <c r="G32" s="1" t="str">
        <f t="shared" si="1"/>
        <v>NP</v>
      </c>
      <c r="H32" s="177"/>
      <c r="I32" s="377"/>
    </row>
    <row r="33" spans="1:9" ht="19" hidden="1" x14ac:dyDescent="0.25">
      <c r="A33" s="332" t="s">
        <v>2198</v>
      </c>
      <c r="B33" s="332"/>
      <c r="C33" s="332"/>
      <c r="D33" s="332"/>
      <c r="E33" s="177"/>
      <c r="F33" s="116"/>
      <c r="G33" s="177" t="s">
        <v>38</v>
      </c>
      <c r="H33" s="177"/>
      <c r="I33" s="177"/>
    </row>
    <row r="34" spans="1:9" hidden="1" x14ac:dyDescent="0.2">
      <c r="A34" s="77" t="s">
        <v>2199</v>
      </c>
      <c r="B34" s="77"/>
      <c r="C34" s="77"/>
      <c r="D34" s="327" t="s">
        <v>2200</v>
      </c>
      <c r="E34" s="177"/>
      <c r="F34" s="235" t="str">
        <f>IF(LEN('Verification Report'!W33)=0,"",'Verification Report'!W33)</f>
        <v/>
      </c>
      <c r="G34" s="177" t="s">
        <v>38</v>
      </c>
      <c r="H34" s="177"/>
      <c r="I34" s="177"/>
    </row>
    <row r="35" spans="1:9" ht="16" hidden="1" thickBot="1" x14ac:dyDescent="0.25">
      <c r="A35" s="78"/>
      <c r="B35" s="78"/>
      <c r="C35" s="78"/>
      <c r="D35" s="329"/>
      <c r="E35" s="177"/>
      <c r="F35" s="17"/>
      <c r="G35" s="177" t="s">
        <v>38</v>
      </c>
      <c r="H35" s="177"/>
      <c r="I35" s="177"/>
    </row>
    <row r="36" spans="1:9" ht="16" hidden="1" thickTop="1" x14ac:dyDescent="0.2">
      <c r="A36" s="206" t="s">
        <v>2202</v>
      </c>
      <c r="B36" s="82"/>
      <c r="C36" s="82"/>
      <c r="D36" s="328" t="s">
        <v>2203</v>
      </c>
      <c r="E36" s="177"/>
      <c r="F36" s="235" t="str">
        <f>IF(LEN('Verification Report'!W35)=0,"",'Verification Report'!W35)</f>
        <v/>
      </c>
      <c r="G36" s="177" t="s">
        <v>38</v>
      </c>
      <c r="H36" s="177"/>
      <c r="I36" s="177"/>
    </row>
    <row r="37" spans="1:9" ht="16" hidden="1" thickBot="1" x14ac:dyDescent="0.25">
      <c r="A37" s="78"/>
      <c r="B37" s="78"/>
      <c r="C37" s="78"/>
      <c r="D37" s="329"/>
      <c r="E37" s="177"/>
      <c r="F37" s="17"/>
      <c r="G37" s="177" t="s">
        <v>38</v>
      </c>
      <c r="H37" s="177"/>
      <c r="I37" s="177"/>
    </row>
    <row r="38" spans="1:9" ht="17" hidden="1" thickTop="1" thickBot="1" x14ac:dyDescent="0.25">
      <c r="A38" s="213" t="s">
        <v>2205</v>
      </c>
      <c r="B38" s="84"/>
      <c r="C38" s="84"/>
      <c r="D38" s="214" t="s">
        <v>2206</v>
      </c>
      <c r="E38" s="177"/>
      <c r="F38" s="235" t="str">
        <f>IF(LEN('Verification Report'!W37)=0,"",'Verification Report'!W37)</f>
        <v/>
      </c>
      <c r="G38" s="177" t="s">
        <v>38</v>
      </c>
      <c r="H38" s="177"/>
      <c r="I38" s="177"/>
    </row>
    <row r="39" spans="1:9" ht="16" hidden="1" thickTop="1" x14ac:dyDescent="0.2">
      <c r="A39" s="206" t="s">
        <v>2208</v>
      </c>
      <c r="B39" s="82"/>
      <c r="C39" s="82"/>
      <c r="D39" s="328" t="s">
        <v>2209</v>
      </c>
      <c r="E39" s="177"/>
      <c r="F39" s="235" t="str">
        <f>IF(LEN('Verification Report'!W38)=0,"",'Verification Report'!W38)</f>
        <v/>
      </c>
      <c r="G39" s="177" t="s">
        <v>38</v>
      </c>
      <c r="H39" s="177"/>
      <c r="I39" s="177"/>
    </row>
    <row r="40" spans="1:9" hidden="1" x14ac:dyDescent="0.2">
      <c r="A40" s="77"/>
      <c r="B40" s="77"/>
      <c r="C40" s="77"/>
      <c r="D40" s="327"/>
      <c r="E40" s="177"/>
      <c r="F40" s="17"/>
      <c r="G40" s="177" t="s">
        <v>38</v>
      </c>
      <c r="H40" s="177"/>
      <c r="I40" s="177"/>
    </row>
    <row r="41" spans="1:9" ht="16" hidden="1" thickBot="1" x14ac:dyDescent="0.25">
      <c r="A41" s="78"/>
      <c r="B41" s="78"/>
      <c r="C41" s="78"/>
      <c r="D41" s="329"/>
      <c r="E41" s="177"/>
      <c r="F41" s="17"/>
      <c r="G41" s="177" t="s">
        <v>38</v>
      </c>
      <c r="H41" s="177"/>
      <c r="I41" s="177"/>
    </row>
    <row r="42" spans="1:9" ht="16" hidden="1" thickTop="1" x14ac:dyDescent="0.2">
      <c r="A42" s="206" t="s">
        <v>2211</v>
      </c>
      <c r="B42" s="82"/>
      <c r="C42" s="82"/>
      <c r="D42" s="328" t="s">
        <v>2212</v>
      </c>
      <c r="E42" s="177"/>
      <c r="F42" s="235" t="str">
        <f>IF(LEN('Verification Report'!W41)=0,"",'Verification Report'!W41)</f>
        <v/>
      </c>
      <c r="G42" s="177" t="s">
        <v>38</v>
      </c>
      <c r="H42" s="177"/>
      <c r="I42" s="177"/>
    </row>
    <row r="43" spans="1:9" ht="16" hidden="1" thickBot="1" x14ac:dyDescent="0.25">
      <c r="A43" s="78"/>
      <c r="B43" s="78"/>
      <c r="C43" s="78"/>
      <c r="D43" s="329"/>
      <c r="E43" s="177"/>
      <c r="F43" s="17"/>
      <c r="G43" s="177" t="s">
        <v>38</v>
      </c>
      <c r="H43" s="177"/>
      <c r="I43" s="177"/>
    </row>
    <row r="44" spans="1:9" ht="16" hidden="1" thickTop="1" x14ac:dyDescent="0.2">
      <c r="A44" s="206" t="s">
        <v>2214</v>
      </c>
      <c r="B44" s="82"/>
      <c r="C44" s="82"/>
      <c r="D44" s="328" t="s">
        <v>2215</v>
      </c>
      <c r="E44" s="177"/>
      <c r="F44" s="235" t="str">
        <f>IF(LEN('Verification Report'!W43)=0,"",'Verification Report'!W43)</f>
        <v/>
      </c>
      <c r="G44" s="177" t="s">
        <v>38</v>
      </c>
      <c r="H44" s="177"/>
      <c r="I44" s="177"/>
    </row>
    <row r="45" spans="1:9" hidden="1" x14ac:dyDescent="0.2">
      <c r="A45" s="77"/>
      <c r="B45" s="77"/>
      <c r="C45" s="77"/>
      <c r="D45" s="327"/>
      <c r="E45" s="177"/>
      <c r="F45" s="17"/>
      <c r="G45" s="177" t="s">
        <v>38</v>
      </c>
      <c r="H45" s="177"/>
      <c r="I45" s="177"/>
    </row>
    <row r="46" spans="1:9" ht="16" hidden="1" thickBot="1" x14ac:dyDescent="0.25">
      <c r="A46" s="78"/>
      <c r="B46" s="78"/>
      <c r="C46" s="78"/>
      <c r="D46" s="329"/>
      <c r="E46" s="177"/>
      <c r="F46" s="17"/>
      <c r="G46" s="177" t="s">
        <v>38</v>
      </c>
      <c r="H46" s="177"/>
      <c r="I46" s="177"/>
    </row>
    <row r="47" spans="1:9" x14ac:dyDescent="0.2">
      <c r="A47" s="86" t="s">
        <v>2217</v>
      </c>
      <c r="B47" s="76"/>
      <c r="C47" s="76"/>
      <c r="D47" s="327" t="s">
        <v>2218</v>
      </c>
      <c r="E47" s="177"/>
      <c r="F47" s="17"/>
      <c r="G47" s="236" t="str">
        <f>IF(COUNTIF(G53:G70,"P")&gt;0,"P","NP")</f>
        <v>NP</v>
      </c>
      <c r="H47" s="261" t="s">
        <v>2610</v>
      </c>
      <c r="I47" s="377"/>
    </row>
    <row r="48" spans="1:9" x14ac:dyDescent="0.2">
      <c r="A48" s="76"/>
      <c r="B48" s="76"/>
      <c r="C48" s="76"/>
      <c r="D48" s="327"/>
      <c r="E48" s="177"/>
      <c r="F48" s="17"/>
      <c r="G48" s="1" t="str">
        <f t="shared" ref="G48:G52" si="2">G47</f>
        <v>NP</v>
      </c>
      <c r="H48" s="177"/>
      <c r="I48" s="377"/>
    </row>
    <row r="49" spans="1:9" x14ac:dyDescent="0.2">
      <c r="A49" s="76"/>
      <c r="B49" s="76"/>
      <c r="C49" s="76"/>
      <c r="D49" s="327"/>
      <c r="E49" s="177"/>
      <c r="F49" s="17"/>
      <c r="G49" s="1" t="str">
        <f t="shared" si="2"/>
        <v>NP</v>
      </c>
      <c r="H49" s="177"/>
      <c r="I49" s="377"/>
    </row>
    <row r="50" spans="1:9" x14ac:dyDescent="0.2">
      <c r="A50" s="76"/>
      <c r="B50" s="76"/>
      <c r="C50" s="76"/>
      <c r="D50" s="327"/>
      <c r="E50" s="177"/>
      <c r="F50" s="17"/>
      <c r="G50" s="1" t="str">
        <f t="shared" si="2"/>
        <v>NP</v>
      </c>
      <c r="H50" s="177"/>
      <c r="I50" s="377"/>
    </row>
    <row r="51" spans="1:9" x14ac:dyDescent="0.2">
      <c r="A51" s="76"/>
      <c r="B51" s="76"/>
      <c r="C51" s="76"/>
      <c r="D51" s="327"/>
      <c r="E51" s="177"/>
      <c r="F51" s="17"/>
      <c r="G51" s="1" t="str">
        <f t="shared" si="2"/>
        <v>NP</v>
      </c>
      <c r="H51" s="177"/>
      <c r="I51" s="377"/>
    </row>
    <row r="52" spans="1:9" x14ac:dyDescent="0.2">
      <c r="A52" s="76"/>
      <c r="B52" s="76"/>
      <c r="C52" s="76"/>
      <c r="D52" s="276" t="s">
        <v>2220</v>
      </c>
      <c r="E52" s="177"/>
      <c r="F52" s="17"/>
      <c r="G52" s="1" t="str">
        <f t="shared" si="2"/>
        <v>NP</v>
      </c>
      <c r="H52" s="177"/>
      <c r="I52" s="177"/>
    </row>
    <row r="53" spans="1:9" x14ac:dyDescent="0.2">
      <c r="A53" s="76"/>
      <c r="B53" s="85" t="s">
        <v>2221</v>
      </c>
      <c r="C53" s="85"/>
      <c r="D53" s="274" t="s">
        <v>2222</v>
      </c>
      <c r="E53" s="177"/>
      <c r="F53" s="235" t="str">
        <f>IF(LEN('Verification Report'!W52)=0,"",'Verification Report'!W52)</f>
        <v/>
      </c>
      <c r="G53" s="90" t="str">
        <f t="shared" ref="G53:G56" si="3">IF(AND(LEN(F53)&gt;0,NOT(F53=FALSE),NOT(F53="N/A")),"P","NP")</f>
        <v>NP</v>
      </c>
      <c r="H53" s="177"/>
      <c r="I53" s="177"/>
    </row>
    <row r="54" spans="1:9" x14ac:dyDescent="0.2">
      <c r="A54" s="76"/>
      <c r="B54" s="221" t="s">
        <v>2223</v>
      </c>
      <c r="C54" s="221"/>
      <c r="D54" s="200" t="s">
        <v>2224</v>
      </c>
      <c r="E54" s="177"/>
      <c r="F54" s="235" t="str">
        <f>IF(LEN('Verification Report'!W53)=0,"",'Verification Report'!W53)</f>
        <v/>
      </c>
      <c r="G54" s="90" t="str">
        <f t="shared" si="3"/>
        <v>NP</v>
      </c>
      <c r="H54" s="177"/>
      <c r="I54" s="177"/>
    </row>
    <row r="55" spans="1:9" x14ac:dyDescent="0.2">
      <c r="A55" s="76"/>
      <c r="B55" s="221" t="s">
        <v>2225</v>
      </c>
      <c r="C55" s="221"/>
      <c r="D55" s="200" t="s">
        <v>2226</v>
      </c>
      <c r="E55" s="177"/>
      <c r="F55" s="235" t="str">
        <f>IF(LEN('Verification Report'!W54)=0,"",'Verification Report'!W54)</f>
        <v/>
      </c>
      <c r="G55" s="90" t="str">
        <f t="shared" si="3"/>
        <v>NP</v>
      </c>
      <c r="H55" s="177"/>
      <c r="I55" s="177"/>
    </row>
    <row r="56" spans="1:9" x14ac:dyDescent="0.2">
      <c r="A56" s="76"/>
      <c r="B56" s="225" t="s">
        <v>2227</v>
      </c>
      <c r="C56" s="225"/>
      <c r="D56" s="323" t="s">
        <v>2228</v>
      </c>
      <c r="E56" s="177"/>
      <c r="F56" s="235" t="str">
        <f>IF(LEN('Verification Report'!W55)=0,"",'Verification Report'!W55)</f>
        <v/>
      </c>
      <c r="G56" s="90" t="str">
        <f t="shared" si="3"/>
        <v>NP</v>
      </c>
      <c r="H56" s="177"/>
      <c r="I56" s="177"/>
    </row>
    <row r="57" spans="1:9" x14ac:dyDescent="0.2">
      <c r="A57" s="76"/>
      <c r="B57" s="85"/>
      <c r="C57" s="85"/>
      <c r="D57" s="325"/>
      <c r="E57" s="177"/>
      <c r="F57" s="17"/>
      <c r="G57" s="1" t="str">
        <f>G56</f>
        <v>NP</v>
      </c>
      <c r="H57" s="177"/>
      <c r="I57" s="177"/>
    </row>
    <row r="58" spans="1:9" x14ac:dyDescent="0.2">
      <c r="A58" s="76"/>
      <c r="B58" s="221" t="s">
        <v>2229</v>
      </c>
      <c r="C58" s="221"/>
      <c r="D58" s="200" t="s">
        <v>2230</v>
      </c>
      <c r="E58" s="177"/>
      <c r="F58" s="235" t="str">
        <f>IF(LEN('Verification Report'!W57)=0,"",'Verification Report'!W57)</f>
        <v/>
      </c>
      <c r="G58" s="90" t="str">
        <f t="shared" ref="G58:G62" si="4">IF(AND(LEN(F58)&gt;0,NOT(F58=FALSE),NOT(F58="N/A")),"P","NP")</f>
        <v>NP</v>
      </c>
      <c r="H58" s="177"/>
      <c r="I58" s="177"/>
    </row>
    <row r="59" spans="1:9" x14ac:dyDescent="0.2">
      <c r="A59" s="76"/>
      <c r="B59" s="221" t="s">
        <v>2231</v>
      </c>
      <c r="C59" s="221"/>
      <c r="D59" s="200" t="s">
        <v>2232</v>
      </c>
      <c r="E59" s="177"/>
      <c r="F59" s="235" t="str">
        <f>IF(LEN('Verification Report'!W58)=0,"",'Verification Report'!W58)</f>
        <v/>
      </c>
      <c r="G59" s="90" t="str">
        <f t="shared" si="4"/>
        <v>NP</v>
      </c>
      <c r="H59" s="177"/>
      <c r="I59" s="177"/>
    </row>
    <row r="60" spans="1:9" x14ac:dyDescent="0.2">
      <c r="A60" s="76"/>
      <c r="B60" s="221" t="s">
        <v>2233</v>
      </c>
      <c r="C60" s="221"/>
      <c r="D60" s="200" t="s">
        <v>2234</v>
      </c>
      <c r="E60" s="177"/>
      <c r="F60" s="235" t="str">
        <f>IF(LEN('Verification Report'!W59)=0,"",'Verification Report'!W59)</f>
        <v/>
      </c>
      <c r="G60" s="90" t="str">
        <f t="shared" si="4"/>
        <v>NP</v>
      </c>
      <c r="H60" s="177"/>
      <c r="I60" s="177"/>
    </row>
    <row r="61" spans="1:9" x14ac:dyDescent="0.2">
      <c r="A61" s="76"/>
      <c r="B61" s="221" t="s">
        <v>2235</v>
      </c>
      <c r="C61" s="221"/>
      <c r="D61" s="200" t="s">
        <v>2236</v>
      </c>
      <c r="E61" s="177"/>
      <c r="F61" s="235" t="str">
        <f>IF(LEN('Verification Report'!W60)=0,"",'Verification Report'!W60)</f>
        <v/>
      </c>
      <c r="G61" s="90" t="str">
        <f t="shared" si="4"/>
        <v>NP</v>
      </c>
      <c r="H61" s="177"/>
      <c r="I61" s="177"/>
    </row>
    <row r="62" spans="1:9" x14ac:dyDescent="0.2">
      <c r="A62" s="76"/>
      <c r="B62" s="225" t="s">
        <v>2237</v>
      </c>
      <c r="C62" s="225"/>
      <c r="D62" s="323" t="s">
        <v>2238</v>
      </c>
      <c r="E62" s="177"/>
      <c r="F62" s="235" t="str">
        <f>IF(LEN('Verification Report'!W61)=0,"",'Verification Report'!W61)</f>
        <v/>
      </c>
      <c r="G62" s="90" t="str">
        <f t="shared" si="4"/>
        <v>NP</v>
      </c>
      <c r="H62" s="177"/>
      <c r="I62" s="177"/>
    </row>
    <row r="63" spans="1:9" x14ac:dyDescent="0.2">
      <c r="A63" s="76"/>
      <c r="B63" s="77"/>
      <c r="C63" s="77"/>
      <c r="D63" s="324"/>
      <c r="E63" s="177"/>
      <c r="F63" s="17"/>
      <c r="G63" s="1" t="str">
        <f t="shared" ref="G63:G64" si="5">G62</f>
        <v>NP</v>
      </c>
      <c r="H63" s="177"/>
      <c r="I63" s="177"/>
    </row>
    <row r="64" spans="1:9" x14ac:dyDescent="0.2">
      <c r="A64" s="76"/>
      <c r="B64" s="85"/>
      <c r="C64" s="85"/>
      <c r="D64" s="325"/>
      <c r="E64" s="177"/>
      <c r="F64" s="17"/>
      <c r="G64" s="1" t="str">
        <f t="shared" si="5"/>
        <v>NP</v>
      </c>
      <c r="H64" s="177"/>
      <c r="I64" s="177"/>
    </row>
    <row r="65" spans="1:9" x14ac:dyDescent="0.2">
      <c r="A65" s="76"/>
      <c r="B65" s="221" t="s">
        <v>2239</v>
      </c>
      <c r="C65" s="221"/>
      <c r="D65" s="200" t="s">
        <v>2240</v>
      </c>
      <c r="E65" s="177"/>
      <c r="F65" s="235" t="str">
        <f>IF(LEN('Verification Report'!W64)=0,"",'Verification Report'!W64)</f>
        <v/>
      </c>
      <c r="G65" s="90" t="str">
        <f>IF(AND(LEN(F65)&gt;0,NOT(F65=FALSE),NOT(F65="N/A")),"P","NP")</f>
        <v>NP</v>
      </c>
      <c r="H65" s="177"/>
      <c r="I65" s="177"/>
    </row>
    <row r="66" spans="1:9" x14ac:dyDescent="0.2">
      <c r="A66" s="76"/>
      <c r="B66" s="225" t="s">
        <v>2241</v>
      </c>
      <c r="C66" s="225"/>
      <c r="D66" s="323" t="s">
        <v>2242</v>
      </c>
      <c r="E66" s="177"/>
      <c r="F66" s="235" t="str">
        <f>IF(LEN('Verification Report'!W65)=0,"",'Verification Report'!W65)</f>
        <v/>
      </c>
      <c r="G66" s="90" t="str">
        <f>IF(AND(LEN(F66)&gt;0,NOT(F66=FALSE),NOT(F66="N/A")),"P","NP")</f>
        <v>NP</v>
      </c>
      <c r="H66" s="177"/>
      <c r="I66" s="177"/>
    </row>
    <row r="67" spans="1:9" x14ac:dyDescent="0.2">
      <c r="A67" s="76"/>
      <c r="B67" s="77"/>
      <c r="C67" s="77"/>
      <c r="D67" s="324"/>
      <c r="E67" s="177"/>
      <c r="F67" s="17"/>
      <c r="G67" s="1" t="str">
        <f t="shared" ref="G67:G69" si="6">G66</f>
        <v>NP</v>
      </c>
      <c r="H67" s="177"/>
      <c r="I67" s="177"/>
    </row>
    <row r="68" spans="1:9" x14ac:dyDescent="0.2">
      <c r="A68" s="76"/>
      <c r="B68" s="77"/>
      <c r="C68" s="77"/>
      <c r="D68" s="324"/>
      <c r="E68" s="177"/>
      <c r="F68" s="17"/>
      <c r="G68" s="1" t="str">
        <f t="shared" si="6"/>
        <v>NP</v>
      </c>
      <c r="H68" s="177"/>
      <c r="I68" s="177"/>
    </row>
    <row r="69" spans="1:9" x14ac:dyDescent="0.2">
      <c r="A69" s="76"/>
      <c r="B69" s="85"/>
      <c r="C69" s="85"/>
      <c r="D69" s="325"/>
      <c r="E69" s="177"/>
      <c r="F69" s="17"/>
      <c r="G69" s="1" t="str">
        <f t="shared" si="6"/>
        <v>NP</v>
      </c>
      <c r="H69" s="177"/>
      <c r="I69" s="177"/>
    </row>
    <row r="70" spans="1:9" x14ac:dyDescent="0.2">
      <c r="A70" s="77"/>
      <c r="B70" s="77" t="s">
        <v>2243</v>
      </c>
      <c r="C70" s="77"/>
      <c r="D70" s="324" t="s">
        <v>2244</v>
      </c>
      <c r="E70" s="177"/>
      <c r="F70" s="235" t="str">
        <f>IF(LEN('Verification Report'!W69)=0,"",'Verification Report'!W69)</f>
        <v/>
      </c>
      <c r="G70" s="90" t="str">
        <f>IF(AND(LEN(F70)&gt;0,NOT(F70=FALSE),NOT(F70="N/A")),"P","NP")</f>
        <v>NP</v>
      </c>
      <c r="H70" s="177"/>
      <c r="I70" s="177"/>
    </row>
    <row r="71" spans="1:9" ht="16" thickBot="1" x14ac:dyDescent="0.25">
      <c r="A71" s="78"/>
      <c r="B71" s="78"/>
      <c r="C71" s="78"/>
      <c r="D71" s="326"/>
      <c r="E71" s="177"/>
      <c r="F71" s="17"/>
      <c r="G71" s="1" t="str">
        <f>G70</f>
        <v>NP</v>
      </c>
      <c r="H71" s="177"/>
      <c r="I71" s="177"/>
    </row>
    <row r="72" spans="1:9" ht="17" hidden="1" thickTop="1" thickBot="1" x14ac:dyDescent="0.25">
      <c r="A72" s="206" t="s">
        <v>2245</v>
      </c>
      <c r="B72" s="82"/>
      <c r="C72" s="82"/>
      <c r="D72" s="328" t="s">
        <v>2246</v>
      </c>
      <c r="E72" s="177"/>
      <c r="F72" s="235" t="str">
        <f>IF(LEN('Verification Report'!W71)=0,"",'Verification Report'!W71)</f>
        <v/>
      </c>
      <c r="G72" s="177" t="s">
        <v>38</v>
      </c>
      <c r="H72" s="177"/>
      <c r="I72" s="177"/>
    </row>
    <row r="73" spans="1:9" ht="17" hidden="1" thickTop="1" thickBot="1" x14ac:dyDescent="0.25">
      <c r="A73" s="77"/>
      <c r="B73" s="77"/>
      <c r="C73" s="77"/>
      <c r="D73" s="327"/>
      <c r="E73" s="177"/>
      <c r="F73" s="17"/>
      <c r="G73" s="177" t="s">
        <v>38</v>
      </c>
      <c r="H73" s="177"/>
      <c r="I73" s="177"/>
    </row>
    <row r="74" spans="1:9" ht="17" hidden="1" thickTop="1" thickBot="1" x14ac:dyDescent="0.25">
      <c r="A74" s="78"/>
      <c r="B74" s="78"/>
      <c r="C74" s="78"/>
      <c r="D74" s="329"/>
      <c r="E74" s="177"/>
      <c r="F74" s="17"/>
      <c r="G74" s="177" t="s">
        <v>38</v>
      </c>
      <c r="H74" s="177"/>
      <c r="I74" s="177"/>
    </row>
    <row r="75" spans="1:9" ht="17" hidden="1" thickTop="1" thickBot="1" x14ac:dyDescent="0.25">
      <c r="A75" s="82" t="s">
        <v>2248</v>
      </c>
      <c r="B75" s="82"/>
      <c r="C75" s="82"/>
      <c r="D75" s="328" t="s">
        <v>2249</v>
      </c>
      <c r="E75" s="177"/>
      <c r="F75" s="235" t="str">
        <f>IF(LEN('Verification Report'!W74)=0,"",'Verification Report'!W74)</f>
        <v/>
      </c>
      <c r="G75" s="177" t="s">
        <v>38</v>
      </c>
      <c r="H75" s="177"/>
      <c r="I75" s="177"/>
    </row>
    <row r="76" spans="1:9" ht="17" hidden="1" thickTop="1" thickBot="1" x14ac:dyDescent="0.25">
      <c r="A76" s="77"/>
      <c r="B76" s="77"/>
      <c r="C76" s="77"/>
      <c r="D76" s="327"/>
      <c r="E76" s="177"/>
      <c r="F76" s="17"/>
      <c r="G76" s="177" t="s">
        <v>38</v>
      </c>
      <c r="H76" s="177"/>
      <c r="I76" s="177"/>
    </row>
    <row r="77" spans="1:9" ht="17" hidden="1" thickTop="1" thickBot="1" x14ac:dyDescent="0.25">
      <c r="A77" s="77"/>
      <c r="B77" s="77"/>
      <c r="C77" s="77"/>
      <c r="D77" s="327"/>
      <c r="E77" s="177"/>
      <c r="F77" s="17"/>
      <c r="G77" s="177" t="s">
        <v>38</v>
      </c>
      <c r="H77" s="177"/>
      <c r="I77" s="177"/>
    </row>
    <row r="78" spans="1:9" ht="17" hidden="1" thickTop="1" thickBot="1" x14ac:dyDescent="0.25">
      <c r="A78" s="78"/>
      <c r="B78" s="78"/>
      <c r="C78" s="78"/>
      <c r="D78" s="329"/>
      <c r="E78" s="177"/>
      <c r="F78" s="17"/>
      <c r="G78" s="177" t="s">
        <v>38</v>
      </c>
      <c r="H78" s="177"/>
      <c r="I78" s="177"/>
    </row>
    <row r="79" spans="1:9" ht="16" thickTop="1" x14ac:dyDescent="0.2">
      <c r="A79" s="82" t="s">
        <v>2251</v>
      </c>
      <c r="B79" s="82"/>
      <c r="C79" s="82"/>
      <c r="D79" s="328" t="s">
        <v>2252</v>
      </c>
      <c r="E79" s="177"/>
      <c r="F79" s="235" t="str">
        <f>IF(LEN('Verification Report'!W78)=0,"",'Verification Report'!W78)</f>
        <v/>
      </c>
      <c r="G79" s="90" t="str">
        <f>IF(AND(LEN(F79)&gt;0,NOT(F79=FALSE),NOT(F79="N/A")),"P","NP")</f>
        <v>NP</v>
      </c>
      <c r="H79" s="261" t="s">
        <v>2611</v>
      </c>
      <c r="I79" s="377"/>
    </row>
    <row r="80" spans="1:9" ht="16" thickBot="1" x14ac:dyDescent="0.25">
      <c r="A80" s="78"/>
      <c r="B80" s="78"/>
      <c r="C80" s="78"/>
      <c r="D80" s="329"/>
      <c r="E80" s="177"/>
      <c r="F80" s="17"/>
      <c r="G80" s="1" t="str">
        <f>G79</f>
        <v>NP</v>
      </c>
      <c r="H80" s="177"/>
      <c r="I80" s="377"/>
    </row>
    <row r="81" spans="1:9" ht="16" hidden="1" thickTop="1" x14ac:dyDescent="0.2">
      <c r="A81" s="206" t="s">
        <v>2253</v>
      </c>
      <c r="B81" s="82"/>
      <c r="C81" s="82"/>
      <c r="D81" s="328" t="s">
        <v>2254</v>
      </c>
      <c r="E81" s="177"/>
      <c r="F81" s="235" t="str">
        <f>IF(LEN('Verification Report'!W80)=0,"",'Verification Report'!W80)</f>
        <v/>
      </c>
      <c r="G81" s="177" t="s">
        <v>38</v>
      </c>
      <c r="H81" s="177"/>
      <c r="I81" s="177"/>
    </row>
    <row r="82" spans="1:9" ht="16" hidden="1" thickTop="1" x14ac:dyDescent="0.2">
      <c r="A82" s="77"/>
      <c r="B82" s="77"/>
      <c r="C82" s="77"/>
      <c r="D82" s="327"/>
      <c r="E82" s="177"/>
      <c r="F82" s="17"/>
      <c r="G82" s="177" t="s">
        <v>38</v>
      </c>
      <c r="H82" s="177"/>
      <c r="I82" s="177"/>
    </row>
    <row r="83" spans="1:9" ht="16" hidden="1" thickTop="1" x14ac:dyDescent="0.2">
      <c r="A83" s="77"/>
      <c r="B83" s="77"/>
      <c r="C83" s="77"/>
      <c r="D83" s="327"/>
      <c r="E83" s="177"/>
      <c r="F83" s="17"/>
      <c r="G83" s="177" t="s">
        <v>38</v>
      </c>
      <c r="H83" s="177"/>
      <c r="I83" s="177"/>
    </row>
    <row r="84" spans="1:9" ht="16" hidden="1" thickTop="1" x14ac:dyDescent="0.2">
      <c r="A84" s="77"/>
      <c r="B84" s="77"/>
      <c r="C84" s="77"/>
      <c r="D84" s="327"/>
      <c r="E84" s="177"/>
      <c r="F84" s="17"/>
      <c r="G84" s="177" t="s">
        <v>38</v>
      </c>
      <c r="H84" s="177"/>
      <c r="I84" s="177"/>
    </row>
    <row r="85" spans="1:9" ht="16" hidden="1" thickTop="1" x14ac:dyDescent="0.2">
      <c r="A85" s="77"/>
      <c r="B85" s="77"/>
      <c r="C85" s="77"/>
      <c r="D85" s="327"/>
      <c r="E85" s="177"/>
      <c r="F85" s="17"/>
      <c r="G85" s="177" t="s">
        <v>38</v>
      </c>
      <c r="H85" s="177"/>
      <c r="I85" s="177"/>
    </row>
    <row r="86" spans="1:9" ht="16" hidden="1" thickTop="1" x14ac:dyDescent="0.2">
      <c r="A86" s="77"/>
      <c r="B86" s="77"/>
      <c r="C86" s="77"/>
      <c r="D86" s="327"/>
      <c r="E86" s="177"/>
      <c r="F86" s="17"/>
      <c r="G86" s="177" t="s">
        <v>38</v>
      </c>
      <c r="H86" s="177"/>
      <c r="I86" s="177"/>
    </row>
    <row r="87" spans="1:9" ht="17" hidden="1" thickTop="1" thickBot="1" x14ac:dyDescent="0.25">
      <c r="A87" s="78"/>
      <c r="B87" s="78"/>
      <c r="C87" s="78"/>
      <c r="D87" s="329"/>
      <c r="E87" s="177"/>
      <c r="F87" s="17"/>
      <c r="G87" s="177" t="s">
        <v>38</v>
      </c>
      <c r="H87" s="177"/>
      <c r="I87" s="177"/>
    </row>
    <row r="88" spans="1:9" ht="16" thickTop="1" x14ac:dyDescent="0.2">
      <c r="A88" s="76" t="s">
        <v>2256</v>
      </c>
      <c r="B88" s="76"/>
      <c r="C88" s="76"/>
      <c r="D88" s="327" t="s">
        <v>2257</v>
      </c>
      <c r="E88" s="177"/>
      <c r="F88" s="17"/>
      <c r="G88" s="236" t="str">
        <f>IF(COUNTIF(G95:G98,"P")&gt;0,"P","NP")</f>
        <v>NP</v>
      </c>
      <c r="H88" s="376" t="s">
        <v>2612</v>
      </c>
      <c r="I88" s="377"/>
    </row>
    <row r="89" spans="1:9" x14ac:dyDescent="0.2">
      <c r="A89" s="76"/>
      <c r="B89" s="76"/>
      <c r="C89" s="76"/>
      <c r="D89" s="327"/>
      <c r="E89" s="177"/>
      <c r="F89" s="17"/>
      <c r="G89" s="1" t="str">
        <f t="shared" ref="G89:G94" si="7">G88</f>
        <v>NP</v>
      </c>
      <c r="H89" s="376"/>
      <c r="I89" s="377"/>
    </row>
    <row r="90" spans="1:9" x14ac:dyDescent="0.2">
      <c r="A90" s="76"/>
      <c r="B90" s="76"/>
      <c r="C90" s="76"/>
      <c r="D90" s="327"/>
      <c r="E90" s="177"/>
      <c r="F90" s="17"/>
      <c r="G90" s="1" t="str">
        <f t="shared" si="7"/>
        <v>NP</v>
      </c>
      <c r="H90" s="177"/>
      <c r="I90" s="377"/>
    </row>
    <row r="91" spans="1:9" x14ac:dyDescent="0.2">
      <c r="A91" s="76"/>
      <c r="B91" s="76"/>
      <c r="C91" s="76"/>
      <c r="D91" s="327"/>
      <c r="E91" s="177"/>
      <c r="F91" s="17"/>
      <c r="G91" s="1" t="str">
        <f t="shared" si="7"/>
        <v>NP</v>
      </c>
      <c r="H91" s="177"/>
      <c r="I91" s="377"/>
    </row>
    <row r="92" spans="1:9" x14ac:dyDescent="0.2">
      <c r="A92" s="76"/>
      <c r="B92" s="76"/>
      <c r="C92" s="76"/>
      <c r="D92" s="327"/>
      <c r="E92" s="177"/>
      <c r="F92" s="17"/>
      <c r="G92" s="1" t="str">
        <f t="shared" si="7"/>
        <v>NP</v>
      </c>
      <c r="H92" s="177"/>
      <c r="I92" s="377"/>
    </row>
    <row r="93" spans="1:9" x14ac:dyDescent="0.2">
      <c r="A93" s="76"/>
      <c r="B93" s="76"/>
      <c r="C93" s="76"/>
      <c r="D93" s="327"/>
      <c r="E93" s="177"/>
      <c r="F93" s="17"/>
      <c r="G93" s="1" t="str">
        <f t="shared" si="7"/>
        <v>NP</v>
      </c>
      <c r="H93" s="177"/>
      <c r="I93" s="377"/>
    </row>
    <row r="94" spans="1:9" x14ac:dyDescent="0.2">
      <c r="A94" s="76"/>
      <c r="B94" s="76"/>
      <c r="C94" s="76"/>
      <c r="D94" s="327"/>
      <c r="E94" s="177"/>
      <c r="F94" s="17"/>
      <c r="G94" s="1" t="str">
        <f t="shared" si="7"/>
        <v>NP</v>
      </c>
      <c r="H94" s="177"/>
      <c r="I94" s="377"/>
    </row>
    <row r="95" spans="1:9" x14ac:dyDescent="0.2">
      <c r="A95" s="76"/>
      <c r="B95" s="76"/>
      <c r="C95" s="85" t="s">
        <v>2259</v>
      </c>
      <c r="D95" s="274" t="s">
        <v>2260</v>
      </c>
      <c r="E95" s="177"/>
      <c r="F95" s="235" t="str">
        <f>IF(LEN('Verification Report'!W94)=0,"",'Verification Report'!W94)</f>
        <v/>
      </c>
      <c r="G95" s="90" t="str">
        <f t="shared" ref="G95:G98" si="8">IF(AND(LEN(F95)&gt;0,NOT(F95=FALSE),NOT(F95="N/A")),"P","NP")</f>
        <v>NP</v>
      </c>
      <c r="H95" s="177"/>
      <c r="I95" s="177"/>
    </row>
    <row r="96" spans="1:9" x14ac:dyDescent="0.2">
      <c r="A96" s="76"/>
      <c r="B96" s="76"/>
      <c r="C96" s="221" t="s">
        <v>2261</v>
      </c>
      <c r="D96" s="200" t="s">
        <v>2262</v>
      </c>
      <c r="E96" s="177"/>
      <c r="F96" s="235" t="str">
        <f>IF(LEN('Verification Report'!W95)=0,"",'Verification Report'!W95)</f>
        <v/>
      </c>
      <c r="G96" s="90" t="str">
        <f t="shared" si="8"/>
        <v>NP</v>
      </c>
      <c r="H96" s="177"/>
      <c r="I96" s="177"/>
    </row>
    <row r="97" spans="1:9" x14ac:dyDescent="0.2">
      <c r="A97" s="76"/>
      <c r="B97" s="76"/>
      <c r="C97" s="221" t="s">
        <v>2263</v>
      </c>
      <c r="D97" s="200" t="s">
        <v>2264</v>
      </c>
      <c r="E97" s="177"/>
      <c r="F97" s="235" t="str">
        <f>IF(LEN('Verification Report'!W96)=0,"",'Verification Report'!W96)</f>
        <v/>
      </c>
      <c r="G97" s="90" t="str">
        <f t="shared" si="8"/>
        <v>NP</v>
      </c>
      <c r="H97" s="177"/>
      <c r="I97" s="177"/>
    </row>
    <row r="98" spans="1:9" ht="16" thickBot="1" x14ac:dyDescent="0.25">
      <c r="A98" s="78"/>
      <c r="B98" s="78"/>
      <c r="C98" s="78" t="s">
        <v>2265</v>
      </c>
      <c r="D98" s="277" t="s">
        <v>2266</v>
      </c>
      <c r="E98" s="177"/>
      <c r="F98" s="235" t="str">
        <f>IF(LEN('Verification Report'!W97)=0,"",'Verification Report'!W97)</f>
        <v/>
      </c>
      <c r="G98" s="90" t="str">
        <f t="shared" si="8"/>
        <v>NP</v>
      </c>
      <c r="H98" s="177"/>
      <c r="I98" s="177"/>
    </row>
    <row r="99" spans="1:9" ht="16" thickTop="1" x14ac:dyDescent="0.2">
      <c r="A99" s="82" t="s">
        <v>2267</v>
      </c>
      <c r="B99" s="82"/>
      <c r="C99" s="82"/>
      <c r="D99" s="328" t="s">
        <v>2268</v>
      </c>
      <c r="E99" s="177"/>
      <c r="F99" s="235" t="str">
        <f>IF(LEN('Verification Report'!W98)=0,"",'Verification Report'!W98)</f>
        <v/>
      </c>
      <c r="G99" s="90" t="str">
        <f>IF(AND(LEN(F99)&gt;0,NOT(F99=FALSE),NOT(F99="N/A")),"P","NP")</f>
        <v>NP</v>
      </c>
      <c r="H99" s="261" t="s">
        <v>2613</v>
      </c>
      <c r="I99" s="377"/>
    </row>
    <row r="100" spans="1:9" x14ac:dyDescent="0.2">
      <c r="A100" s="77"/>
      <c r="B100" s="77"/>
      <c r="C100" s="77"/>
      <c r="D100" s="327"/>
      <c r="E100" s="177"/>
      <c r="F100" s="17"/>
      <c r="G100" s="1" t="str">
        <f>G99</f>
        <v>NP</v>
      </c>
      <c r="H100" s="177"/>
      <c r="I100" s="377"/>
    </row>
    <row r="101" spans="1:9" ht="16" hidden="1" thickBot="1" x14ac:dyDescent="0.25">
      <c r="A101" s="83"/>
      <c r="B101" s="83"/>
      <c r="C101" s="83"/>
      <c r="D101" s="220" t="s">
        <v>2269</v>
      </c>
      <c r="E101" s="177"/>
      <c r="F101" s="17"/>
      <c r="G101" s="177" t="s">
        <v>38</v>
      </c>
      <c r="H101" s="177"/>
      <c r="I101" s="177"/>
    </row>
    <row r="102" spans="1:9" x14ac:dyDescent="0.2">
      <c r="A102" s="76" t="s">
        <v>2270</v>
      </c>
      <c r="B102" s="76"/>
      <c r="C102" s="76"/>
      <c r="D102" s="327" t="s">
        <v>2271</v>
      </c>
      <c r="E102" s="177"/>
      <c r="F102" s="235" t="str">
        <f>IF(LEN('Verification Report'!W101)=0,"",'Verification Report'!W101)</f>
        <v/>
      </c>
      <c r="G102" s="90" t="str">
        <f>IF(AND(LEN(F102)&gt;0,NOT(F102=FALSE),NOT(F102="N/A")),"P","NP")</f>
        <v>NP</v>
      </c>
      <c r="H102" s="261" t="s">
        <v>2614</v>
      </c>
      <c r="I102" s="377"/>
    </row>
    <row r="103" spans="1:9" x14ac:dyDescent="0.2">
      <c r="A103" s="79"/>
      <c r="B103" s="79"/>
      <c r="C103" s="79"/>
      <c r="D103" s="327"/>
      <c r="E103" s="177"/>
      <c r="F103" s="17"/>
      <c r="G103" s="1" t="str">
        <f>G102</f>
        <v>NP</v>
      </c>
      <c r="H103" s="177"/>
      <c r="I103" s="377"/>
    </row>
    <row r="104" spans="1:9" x14ac:dyDescent="0.2">
      <c r="A104" s="79"/>
      <c r="B104" s="79"/>
      <c r="C104" s="79"/>
      <c r="D104" s="327"/>
      <c r="E104" s="177"/>
      <c r="F104" s="17"/>
      <c r="G104" s="1" t="str">
        <f>G103</f>
        <v>NP</v>
      </c>
      <c r="H104" s="177"/>
      <c r="I104" s="377"/>
    </row>
    <row r="105" spans="1:9" ht="19" hidden="1" x14ac:dyDescent="0.25">
      <c r="A105" s="330" t="s">
        <v>2272</v>
      </c>
      <c r="B105" s="330"/>
      <c r="C105" s="330"/>
      <c r="D105" s="330"/>
      <c r="E105" s="177"/>
      <c r="F105" s="116"/>
      <c r="G105" s="177" t="s">
        <v>38</v>
      </c>
      <c r="H105" s="177"/>
      <c r="I105" s="177"/>
    </row>
    <row r="106" spans="1:9" ht="15" hidden="1" customHeight="1" x14ac:dyDescent="0.2">
      <c r="A106" s="77" t="s">
        <v>2273</v>
      </c>
      <c r="B106" s="77"/>
      <c r="C106" s="77"/>
      <c r="D106" s="327" t="s">
        <v>2274</v>
      </c>
      <c r="E106" s="177"/>
      <c r="F106" s="222"/>
      <c r="G106" s="177" t="s">
        <v>38</v>
      </c>
      <c r="H106" s="177"/>
      <c r="I106" s="177"/>
    </row>
    <row r="107" spans="1:9" hidden="1" x14ac:dyDescent="0.2">
      <c r="A107" s="77"/>
      <c r="B107" s="77"/>
      <c r="C107" s="77"/>
      <c r="D107" s="327"/>
      <c r="E107" s="177"/>
      <c r="F107" s="235" t="str">
        <f>IF(LEN('Verification Report'!W106)=0,"",'Verification Report'!W106)</f>
        <v>Prescriptive Path</v>
      </c>
      <c r="G107" s="177" t="s">
        <v>38</v>
      </c>
      <c r="H107" s="177"/>
      <c r="I107" s="177"/>
    </row>
    <row r="108" spans="1:9" hidden="1" x14ac:dyDescent="0.2">
      <c r="A108" s="77"/>
      <c r="B108" s="77"/>
      <c r="C108" s="77"/>
      <c r="D108" s="327"/>
      <c r="E108" s="177"/>
      <c r="F108" s="17"/>
      <c r="G108" s="177" t="s">
        <v>38</v>
      </c>
      <c r="H108" s="177"/>
      <c r="I108" s="177"/>
    </row>
    <row r="109" spans="1:9" hidden="1" x14ac:dyDescent="0.2">
      <c r="A109" s="77"/>
      <c r="B109" s="77"/>
      <c r="C109" s="77"/>
      <c r="D109" s="327"/>
      <c r="E109" s="177"/>
      <c r="F109" s="17"/>
      <c r="G109" s="177" t="s">
        <v>38</v>
      </c>
      <c r="H109" s="177"/>
      <c r="I109" s="177"/>
    </row>
    <row r="110" spans="1:9" s="177" customFormat="1" ht="15" hidden="1" customHeight="1" x14ac:dyDescent="0.2">
      <c r="A110" s="77"/>
      <c r="B110" s="77"/>
      <c r="C110" s="77"/>
      <c r="D110" s="336" t="s">
        <v>2275</v>
      </c>
      <c r="F110" s="235" t="str">
        <f>IF(LEN('Verification Report'!W109)=0,"",'Verification Report'!W109)</f>
        <v/>
      </c>
      <c r="G110" s="177" t="s">
        <v>38</v>
      </c>
    </row>
    <row r="111" spans="1:9" s="177" customFormat="1" hidden="1" x14ac:dyDescent="0.2">
      <c r="A111" s="77"/>
      <c r="B111" s="77"/>
      <c r="C111" s="77"/>
      <c r="D111" s="336"/>
      <c r="G111" s="177" t="s">
        <v>38</v>
      </c>
    </row>
    <row r="112" spans="1:9" s="177" customFormat="1" hidden="1" x14ac:dyDescent="0.2">
      <c r="A112" s="77"/>
      <c r="B112" s="77"/>
      <c r="C112" s="77"/>
      <c r="D112" s="336"/>
      <c r="F112" s="17"/>
      <c r="G112" s="177" t="s">
        <v>38</v>
      </c>
    </row>
    <row r="113" spans="1:8" ht="16" hidden="1" thickTop="1" x14ac:dyDescent="0.2">
      <c r="A113" s="82" t="s">
        <v>2276</v>
      </c>
      <c r="B113" s="82"/>
      <c r="C113" s="82"/>
      <c r="D113" s="328" t="s">
        <v>2277</v>
      </c>
      <c r="E113" s="177"/>
      <c r="F113" s="17"/>
      <c r="G113" s="177" t="s">
        <v>38</v>
      </c>
      <c r="H113" s="177"/>
    </row>
    <row r="114" spans="1:8" ht="16" hidden="1" thickBot="1" x14ac:dyDescent="0.25">
      <c r="A114" s="78"/>
      <c r="B114" s="78"/>
      <c r="C114" s="78"/>
      <c r="D114" s="329"/>
      <c r="E114" s="177"/>
      <c r="F114" s="17"/>
      <c r="G114" s="177" t="s">
        <v>38</v>
      </c>
      <c r="H114" s="177"/>
    </row>
    <row r="115" spans="1:8" hidden="1" x14ac:dyDescent="0.2">
      <c r="A115" s="76" t="s">
        <v>2278</v>
      </c>
      <c r="B115" s="76"/>
      <c r="C115" s="76"/>
      <c r="D115" s="327" t="s">
        <v>2279</v>
      </c>
      <c r="E115" s="177"/>
      <c r="F115" s="17"/>
      <c r="G115" s="177" t="s">
        <v>38</v>
      </c>
      <c r="H115" s="177"/>
    </row>
    <row r="116" spans="1:8" hidden="1" x14ac:dyDescent="0.2">
      <c r="A116" s="76"/>
      <c r="B116" s="76"/>
      <c r="C116" s="76"/>
      <c r="D116" s="327"/>
      <c r="E116" s="177"/>
      <c r="F116" s="226"/>
      <c r="G116" s="177" t="s">
        <v>38</v>
      </c>
      <c r="H116" s="177"/>
    </row>
    <row r="117" spans="1:8" hidden="1" x14ac:dyDescent="0.2">
      <c r="A117" s="76"/>
      <c r="B117" s="76" t="s">
        <v>2221</v>
      </c>
      <c r="C117" s="76"/>
      <c r="D117" s="324" t="s">
        <v>2280</v>
      </c>
      <c r="E117" s="177"/>
      <c r="F117" s="235" t="str">
        <f>IF(LEN('Verification Report'!W116)=0,"",'Verification Report'!W116)</f>
        <v/>
      </c>
      <c r="G117" s="177" t="s">
        <v>38</v>
      </c>
      <c r="H117" s="177"/>
    </row>
    <row r="118" spans="1:8" hidden="1" x14ac:dyDescent="0.2">
      <c r="A118" s="76"/>
      <c r="B118" s="76"/>
      <c r="C118" s="76"/>
      <c r="D118" s="324"/>
      <c r="E118" s="177"/>
      <c r="F118" s="234"/>
      <c r="G118" s="177" t="s">
        <v>38</v>
      </c>
      <c r="H118" s="177"/>
    </row>
    <row r="119" spans="1:8" hidden="1" x14ac:dyDescent="0.2">
      <c r="A119" s="76"/>
      <c r="B119" s="76"/>
      <c r="C119" s="76"/>
      <c r="D119" s="324"/>
      <c r="E119" s="177"/>
      <c r="F119" s="17"/>
      <c r="G119" s="177" t="s">
        <v>38</v>
      </c>
      <c r="H119" s="177"/>
    </row>
    <row r="120" spans="1:8" hidden="1" x14ac:dyDescent="0.2">
      <c r="A120" s="76"/>
      <c r="B120" s="85"/>
      <c r="C120" s="85"/>
      <c r="D120" s="223" t="s">
        <v>2281</v>
      </c>
      <c r="E120" s="177"/>
      <c r="F120" s="226"/>
      <c r="G120" s="177" t="s">
        <v>38</v>
      </c>
      <c r="H120" s="177"/>
    </row>
    <row r="121" spans="1:8" hidden="1" x14ac:dyDescent="0.2">
      <c r="A121" s="76"/>
      <c r="B121" s="76" t="s">
        <v>2223</v>
      </c>
      <c r="C121" s="76"/>
      <c r="D121" s="324" t="s">
        <v>2282</v>
      </c>
      <c r="E121" s="177"/>
      <c r="F121" s="235" t="str">
        <f>IF(LEN('Verification Report'!W120)=0,"",'Verification Report'!W120)</f>
        <v/>
      </c>
      <c r="G121" s="177" t="s">
        <v>38</v>
      </c>
      <c r="H121" s="177"/>
    </row>
    <row r="122" spans="1:8" hidden="1" x14ac:dyDescent="0.2">
      <c r="A122" s="76"/>
      <c r="B122" s="76"/>
      <c r="C122" s="76"/>
      <c r="D122" s="324"/>
      <c r="E122" s="177"/>
      <c r="F122" s="234"/>
      <c r="G122" s="177" t="s">
        <v>38</v>
      </c>
      <c r="H122" s="177"/>
    </row>
    <row r="123" spans="1:8" hidden="1" x14ac:dyDescent="0.2">
      <c r="A123" s="76"/>
      <c r="B123" s="76"/>
      <c r="C123" s="76"/>
      <c r="D123" s="324"/>
      <c r="E123" s="177"/>
      <c r="F123" s="17"/>
      <c r="G123" s="177" t="s">
        <v>38</v>
      </c>
      <c r="H123" s="177"/>
    </row>
    <row r="124" spans="1:8" hidden="1" x14ac:dyDescent="0.2">
      <c r="A124" s="76"/>
      <c r="B124" s="77"/>
      <c r="C124" s="85"/>
      <c r="D124" s="109" t="s">
        <v>2283</v>
      </c>
      <c r="E124" s="177"/>
      <c r="F124" s="17"/>
      <c r="G124" s="177" t="s">
        <v>38</v>
      </c>
      <c r="H124" s="177"/>
    </row>
    <row r="125" spans="1:8" hidden="1" x14ac:dyDescent="0.2">
      <c r="A125" s="76"/>
      <c r="B125" s="278"/>
      <c r="C125" s="225" t="s">
        <v>2221</v>
      </c>
      <c r="D125" s="323" t="s">
        <v>2284</v>
      </c>
      <c r="E125" s="177"/>
      <c r="F125" s="235" t="str">
        <f>IF(LEN('Verification Report'!W124)=0,"",'Verification Report'!W124)</f>
        <v/>
      </c>
      <c r="G125" s="177" t="s">
        <v>38</v>
      </c>
      <c r="H125" s="177"/>
    </row>
    <row r="126" spans="1:8" hidden="1" x14ac:dyDescent="0.2">
      <c r="A126" s="76"/>
      <c r="B126" s="278"/>
      <c r="C126" s="85"/>
      <c r="D126" s="325"/>
      <c r="E126" s="177"/>
      <c r="F126" s="17"/>
      <c r="G126" s="177" t="s">
        <v>38</v>
      </c>
      <c r="H126" s="177"/>
    </row>
    <row r="127" spans="1:8" hidden="1" x14ac:dyDescent="0.2">
      <c r="A127" s="76"/>
      <c r="B127" s="278"/>
      <c r="C127" s="76" t="s">
        <v>2223</v>
      </c>
      <c r="D127" s="323" t="s">
        <v>2285</v>
      </c>
      <c r="E127" s="177"/>
      <c r="F127" s="235" t="str">
        <f>IF(LEN('Verification Report'!W126)=0,"",'Verification Report'!W126)</f>
        <v/>
      </c>
      <c r="G127" s="177" t="s">
        <v>38</v>
      </c>
      <c r="H127" s="177"/>
    </row>
    <row r="128" spans="1:8" hidden="1" x14ac:dyDescent="0.2">
      <c r="A128" s="76"/>
      <c r="B128" s="76"/>
      <c r="C128" s="76"/>
      <c r="D128" s="325"/>
      <c r="E128" s="177"/>
      <c r="F128" s="17"/>
      <c r="G128" s="177" t="s">
        <v>38</v>
      </c>
      <c r="H128" s="177"/>
    </row>
    <row r="129" spans="1:8" hidden="1" x14ac:dyDescent="0.2">
      <c r="A129" s="77"/>
      <c r="B129" s="77"/>
      <c r="C129" s="77"/>
      <c r="D129" s="340" t="s">
        <v>2286</v>
      </c>
      <c r="E129" s="177"/>
      <c r="F129" s="235" t="str">
        <f>IF(LEN('Verification Report'!W128)=0,"",'Verification Report'!W128)</f>
        <v/>
      </c>
      <c r="G129" s="177" t="s">
        <v>38</v>
      </c>
      <c r="H129" s="177"/>
    </row>
    <row r="130" spans="1:8" ht="16" hidden="1" thickBot="1" x14ac:dyDescent="0.25">
      <c r="A130" s="78"/>
      <c r="B130" s="78"/>
      <c r="C130" s="78"/>
      <c r="D130" s="341"/>
      <c r="E130" s="177"/>
      <c r="F130" s="17"/>
      <c r="G130" s="177" t="s">
        <v>38</v>
      </c>
      <c r="H130" s="177"/>
    </row>
    <row r="131" spans="1:8" ht="16" hidden="1" thickTop="1" x14ac:dyDescent="0.2">
      <c r="A131" s="82" t="s">
        <v>2287</v>
      </c>
      <c r="B131" s="82"/>
      <c r="C131" s="82"/>
      <c r="D131" s="328" t="s">
        <v>2288</v>
      </c>
      <c r="E131" s="177"/>
      <c r="F131" s="235" t="str">
        <f>IF(LEN('Verification Report'!W130)=0,"",'Verification Report'!W130)</f>
        <v/>
      </c>
      <c r="G131" s="177" t="s">
        <v>38</v>
      </c>
      <c r="H131" s="177"/>
    </row>
    <row r="132" spans="1:8" hidden="1" x14ac:dyDescent="0.2">
      <c r="A132" s="77"/>
      <c r="B132" s="77"/>
      <c r="C132" s="77"/>
      <c r="D132" s="327"/>
      <c r="E132" s="177"/>
      <c r="F132" s="17"/>
      <c r="G132" s="177" t="s">
        <v>38</v>
      </c>
      <c r="H132" s="177"/>
    </row>
    <row r="133" spans="1:8" hidden="1" x14ac:dyDescent="0.2">
      <c r="A133" s="77"/>
      <c r="B133" s="77"/>
      <c r="C133" s="77"/>
      <c r="D133" s="327"/>
      <c r="E133" s="177"/>
      <c r="F133" s="17"/>
      <c r="G133" s="177" t="s">
        <v>38</v>
      </c>
      <c r="H133" s="177"/>
    </row>
    <row r="134" spans="1:8" hidden="1" x14ac:dyDescent="0.2">
      <c r="A134" s="77"/>
      <c r="B134" s="77"/>
      <c r="C134" s="77"/>
      <c r="D134" s="327"/>
      <c r="E134" s="177"/>
      <c r="F134" s="17"/>
      <c r="G134" s="177" t="s">
        <v>38</v>
      </c>
      <c r="H134" s="177"/>
    </row>
    <row r="135" spans="1:8" ht="16" hidden="1" thickBot="1" x14ac:dyDescent="0.25">
      <c r="A135" s="78"/>
      <c r="B135" s="78"/>
      <c r="C135" s="78"/>
      <c r="D135" s="329"/>
      <c r="E135" s="177"/>
      <c r="F135" s="17"/>
      <c r="G135" s="177" t="s">
        <v>38</v>
      </c>
      <c r="H135" s="177"/>
    </row>
    <row r="136" spans="1:8" hidden="1" x14ac:dyDescent="0.2">
      <c r="A136" s="76" t="s">
        <v>2290</v>
      </c>
      <c r="B136" s="76"/>
      <c r="C136" s="76"/>
      <c r="D136" s="327" t="s">
        <v>2291</v>
      </c>
      <c r="E136" s="177"/>
      <c r="F136" s="17"/>
      <c r="G136" s="177" t="s">
        <v>38</v>
      </c>
      <c r="H136" s="177"/>
    </row>
    <row r="137" spans="1:8" hidden="1" x14ac:dyDescent="0.2">
      <c r="A137" s="76"/>
      <c r="B137" s="76"/>
      <c r="C137" s="76"/>
      <c r="D137" s="327"/>
      <c r="E137" s="177"/>
      <c r="F137" s="17"/>
      <c r="G137" s="177" t="s">
        <v>38</v>
      </c>
      <c r="H137" s="177"/>
    </row>
    <row r="138" spans="1:8" hidden="1" x14ac:dyDescent="0.2">
      <c r="A138" s="76"/>
      <c r="B138" s="76"/>
      <c r="C138" s="76"/>
      <c r="D138" s="327"/>
      <c r="E138" s="177"/>
      <c r="F138" s="17"/>
      <c r="G138" s="177" t="s">
        <v>38</v>
      </c>
      <c r="H138" s="177"/>
    </row>
    <row r="139" spans="1:8" hidden="1" x14ac:dyDescent="0.2">
      <c r="A139" s="76"/>
      <c r="B139" s="76"/>
      <c r="C139" s="76"/>
      <c r="D139" s="327"/>
      <c r="E139" s="177"/>
      <c r="F139" s="17"/>
      <c r="G139" s="177" t="s">
        <v>38</v>
      </c>
      <c r="H139" s="177"/>
    </row>
    <row r="140" spans="1:8" hidden="1" x14ac:dyDescent="0.2">
      <c r="A140" s="76"/>
      <c r="B140" s="76"/>
      <c r="C140" s="85" t="s">
        <v>2259</v>
      </c>
      <c r="D140" s="274" t="s">
        <v>2293</v>
      </c>
      <c r="E140" s="177"/>
      <c r="F140" s="235" t="str">
        <f>IF(LEN('Verification Report'!W139)=0,"",'Verification Report'!W139)</f>
        <v/>
      </c>
      <c r="G140" s="177" t="s">
        <v>38</v>
      </c>
      <c r="H140" s="177"/>
    </row>
    <row r="141" spans="1:8" hidden="1" x14ac:dyDescent="0.2">
      <c r="A141" s="76"/>
      <c r="B141" s="76"/>
      <c r="C141" s="221" t="s">
        <v>2261</v>
      </c>
      <c r="D141" s="200" t="s">
        <v>2294</v>
      </c>
      <c r="E141" s="177"/>
      <c r="F141" s="235" t="str">
        <f>IF(LEN('Verification Report'!W140)=0,"",'Verification Report'!W140)</f>
        <v/>
      </c>
      <c r="G141" s="177" t="s">
        <v>38</v>
      </c>
      <c r="H141" s="177"/>
    </row>
    <row r="142" spans="1:8" ht="15" hidden="1" customHeight="1" x14ac:dyDescent="0.2">
      <c r="A142" s="76"/>
      <c r="B142" s="76"/>
      <c r="C142" s="221" t="s">
        <v>2263</v>
      </c>
      <c r="D142" s="200" t="s">
        <v>2295</v>
      </c>
      <c r="E142" s="177"/>
      <c r="F142" s="235" t="str">
        <f>IF(LEN('Verification Report'!W141)=0,"",'Verification Report'!W141)</f>
        <v/>
      </c>
      <c r="G142" s="177" t="s">
        <v>38</v>
      </c>
      <c r="H142" s="177"/>
    </row>
    <row r="143" spans="1:8" hidden="1" x14ac:dyDescent="0.2">
      <c r="A143" s="76"/>
      <c r="B143" s="76"/>
      <c r="C143" s="221" t="s">
        <v>2265</v>
      </c>
      <c r="D143" s="200" t="s">
        <v>2296</v>
      </c>
      <c r="E143" s="177"/>
      <c r="F143" s="235" t="str">
        <f>IF(LEN('Verification Report'!W142)=0,"",'Verification Report'!W142)</f>
        <v/>
      </c>
      <c r="G143" s="177" t="s">
        <v>38</v>
      </c>
      <c r="H143" s="177"/>
    </row>
    <row r="144" spans="1:8" hidden="1" x14ac:dyDescent="0.2">
      <c r="A144" s="76"/>
      <c r="B144" s="76"/>
      <c r="C144" s="221" t="s">
        <v>2297</v>
      </c>
      <c r="D144" s="200" t="s">
        <v>2298</v>
      </c>
      <c r="E144" s="177"/>
      <c r="F144" s="235" t="str">
        <f>IF(LEN('Verification Report'!W143)=0,"",'Verification Report'!W143)</f>
        <v/>
      </c>
      <c r="G144" s="177" t="s">
        <v>38</v>
      </c>
      <c r="H144" s="177"/>
    </row>
    <row r="145" spans="1:8" hidden="1" x14ac:dyDescent="0.2">
      <c r="A145" s="76"/>
      <c r="B145" s="76"/>
      <c r="C145" s="221" t="s">
        <v>2299</v>
      </c>
      <c r="D145" s="200" t="s">
        <v>2300</v>
      </c>
      <c r="E145" s="177"/>
      <c r="F145" s="235" t="str">
        <f>IF(LEN('Verification Report'!W144)=0,"",'Verification Report'!W144)</f>
        <v/>
      </c>
      <c r="G145" s="177" t="s">
        <v>38</v>
      </c>
      <c r="H145" s="177"/>
    </row>
    <row r="146" spans="1:8" hidden="1" x14ac:dyDescent="0.2">
      <c r="A146" s="76"/>
      <c r="B146" s="76"/>
      <c r="C146" s="221" t="s">
        <v>2301</v>
      </c>
      <c r="D146" s="200" t="s">
        <v>2302</v>
      </c>
      <c r="E146" s="177"/>
      <c r="F146" s="235" t="str">
        <f>IF(LEN('Verification Report'!W145)=0,"",'Verification Report'!W145)</f>
        <v/>
      </c>
      <c r="G146" s="177" t="s">
        <v>38</v>
      </c>
      <c r="H146" s="177"/>
    </row>
    <row r="147" spans="1:8" hidden="1" x14ac:dyDescent="0.2">
      <c r="A147" s="76"/>
      <c r="B147" s="76"/>
      <c r="C147" s="221" t="s">
        <v>2303</v>
      </c>
      <c r="D147" s="200" t="s">
        <v>2304</v>
      </c>
      <c r="E147" s="177"/>
      <c r="F147" s="235" t="str">
        <f>IF(LEN('Verification Report'!W146)=0,"",'Verification Report'!W146)</f>
        <v/>
      </c>
      <c r="G147" s="177" t="s">
        <v>38</v>
      </c>
      <c r="H147" s="177"/>
    </row>
    <row r="148" spans="1:8" hidden="1" x14ac:dyDescent="0.2">
      <c r="A148" s="76"/>
      <c r="B148" s="76"/>
      <c r="C148" s="221" t="s">
        <v>2305</v>
      </c>
      <c r="D148" s="200" t="s">
        <v>2306</v>
      </c>
      <c r="E148" s="177"/>
      <c r="F148" s="235" t="str">
        <f>IF(LEN('Verification Report'!W147)=0,"",'Verification Report'!W147)</f>
        <v/>
      </c>
      <c r="G148" s="177" t="s">
        <v>38</v>
      </c>
      <c r="H148" s="177"/>
    </row>
    <row r="149" spans="1:8" hidden="1" x14ac:dyDescent="0.2">
      <c r="A149" s="76"/>
      <c r="B149" s="76"/>
      <c r="C149" s="221" t="s">
        <v>2307</v>
      </c>
      <c r="D149" s="200" t="s">
        <v>2308</v>
      </c>
      <c r="E149" s="177"/>
      <c r="F149" s="235" t="str">
        <f>IF(LEN('Verification Report'!W148)=0,"",'Verification Report'!W148)</f>
        <v/>
      </c>
      <c r="G149" s="177" t="s">
        <v>38</v>
      </c>
      <c r="H149" s="177"/>
    </row>
    <row r="150" spans="1:8" hidden="1" x14ac:dyDescent="0.2">
      <c r="A150" s="76"/>
      <c r="B150" s="76"/>
      <c r="C150" s="221" t="s">
        <v>2309</v>
      </c>
      <c r="D150" s="200" t="s">
        <v>2310</v>
      </c>
      <c r="E150" s="177"/>
      <c r="F150" s="235" t="str">
        <f>IF(LEN('Verification Report'!W149)=0,"",'Verification Report'!W149)</f>
        <v/>
      </c>
      <c r="G150" s="177" t="s">
        <v>38</v>
      </c>
      <c r="H150" s="177"/>
    </row>
    <row r="151" spans="1:8" ht="16" hidden="1" thickBot="1" x14ac:dyDescent="0.25">
      <c r="A151" s="78"/>
      <c r="B151" s="78"/>
      <c r="C151" s="78" t="s">
        <v>2311</v>
      </c>
      <c r="D151" s="277" t="s">
        <v>2312</v>
      </c>
      <c r="E151" s="177"/>
      <c r="F151" s="235" t="str">
        <f>IF(LEN('Verification Report'!W150)=0,"",'Verification Report'!W150)</f>
        <v/>
      </c>
      <c r="G151" s="177" t="s">
        <v>38</v>
      </c>
      <c r="H151" s="177"/>
    </row>
    <row r="152" spans="1:8" hidden="1" x14ac:dyDescent="0.2">
      <c r="A152" s="76" t="s">
        <v>2313</v>
      </c>
      <c r="B152" s="76"/>
      <c r="C152" s="76"/>
      <c r="D152" s="327" t="s">
        <v>2314</v>
      </c>
      <c r="E152" s="177"/>
      <c r="F152" s="17"/>
      <c r="G152" s="177" t="s">
        <v>38</v>
      </c>
      <c r="H152" s="177"/>
    </row>
    <row r="153" spans="1:8" hidden="1" x14ac:dyDescent="0.2">
      <c r="A153" s="76"/>
      <c r="B153" s="76"/>
      <c r="C153" s="76"/>
      <c r="D153" s="327"/>
      <c r="E153" s="177"/>
      <c r="F153" s="17"/>
      <c r="G153" s="177" t="s">
        <v>38</v>
      </c>
      <c r="H153" s="177"/>
    </row>
    <row r="154" spans="1:8" hidden="1" x14ac:dyDescent="0.2">
      <c r="A154" s="76"/>
      <c r="B154" s="76"/>
      <c r="C154" s="76"/>
      <c r="D154" s="327"/>
      <c r="E154" s="177"/>
      <c r="F154" s="17"/>
      <c r="G154" s="177" t="s">
        <v>38</v>
      </c>
      <c r="H154" s="177"/>
    </row>
    <row r="155" spans="1:8" hidden="1" x14ac:dyDescent="0.2">
      <c r="A155" s="278"/>
      <c r="B155" s="278"/>
      <c r="C155" s="278"/>
      <c r="D155" s="186" t="s">
        <v>2315</v>
      </c>
      <c r="E155" s="177"/>
      <c r="F155" s="17"/>
      <c r="G155" s="177" t="s">
        <v>38</v>
      </c>
      <c r="H155" s="177"/>
    </row>
    <row r="156" spans="1:8" hidden="1" x14ac:dyDescent="0.2">
      <c r="A156" s="76"/>
      <c r="B156" s="76" t="s">
        <v>2316</v>
      </c>
      <c r="C156" s="76"/>
      <c r="D156" s="324" t="s">
        <v>2317</v>
      </c>
      <c r="E156" s="177"/>
      <c r="F156" s="235" t="str">
        <f>IF(LEN('Verification Report'!W155)=0,"",'Verification Report'!W155)</f>
        <v/>
      </c>
      <c r="G156" s="177" t="s">
        <v>38</v>
      </c>
      <c r="H156" s="177"/>
    </row>
    <row r="157" spans="1:8" hidden="1" x14ac:dyDescent="0.2">
      <c r="A157" s="76"/>
      <c r="B157" s="76"/>
      <c r="C157" s="76"/>
      <c r="D157" s="324"/>
      <c r="E157" s="177"/>
      <c r="F157" s="234"/>
      <c r="G157" s="177" t="s">
        <v>38</v>
      </c>
      <c r="H157" s="177"/>
    </row>
    <row r="158" spans="1:8" hidden="1" x14ac:dyDescent="0.2">
      <c r="A158" s="76"/>
      <c r="B158" s="76"/>
      <c r="C158" s="76"/>
      <c r="D158" s="324"/>
      <c r="E158" s="177"/>
      <c r="F158" s="17"/>
      <c r="G158" s="177" t="s">
        <v>38</v>
      </c>
      <c r="H158" s="177"/>
    </row>
    <row r="159" spans="1:8" hidden="1" x14ac:dyDescent="0.2">
      <c r="A159" s="76"/>
      <c r="B159" s="76"/>
      <c r="C159" s="76"/>
      <c r="D159" s="324"/>
      <c r="E159" s="177"/>
      <c r="F159" s="235" t="str">
        <f>IF(LEN('Verification Report'!W158)=0,"",'Verification Report'!W158)</f>
        <v/>
      </c>
      <c r="G159" s="177" t="s">
        <v>38</v>
      </c>
      <c r="H159" s="177"/>
    </row>
    <row r="160" spans="1:8" hidden="1" x14ac:dyDescent="0.2">
      <c r="A160" s="76"/>
      <c r="B160" s="76"/>
      <c r="C160" s="76"/>
      <c r="D160" s="324"/>
      <c r="E160" s="177"/>
      <c r="F160" s="17"/>
      <c r="G160" s="177" t="s">
        <v>38</v>
      </c>
      <c r="H160" s="177"/>
    </row>
    <row r="161" spans="1:8" hidden="1" x14ac:dyDescent="0.2">
      <c r="A161" s="76"/>
      <c r="B161" s="76"/>
      <c r="C161" s="76" t="s">
        <v>2259</v>
      </c>
      <c r="D161" s="275" t="s">
        <v>2319</v>
      </c>
      <c r="E161" s="177"/>
      <c r="F161" s="17"/>
      <c r="G161" s="177" t="s">
        <v>38</v>
      </c>
      <c r="H161" s="177"/>
    </row>
    <row r="162" spans="1:8" hidden="1" x14ac:dyDescent="0.2">
      <c r="A162" s="76"/>
      <c r="B162" s="76"/>
      <c r="C162" s="76" t="s">
        <v>2261</v>
      </c>
      <c r="D162" s="324" t="s">
        <v>2320</v>
      </c>
      <c r="E162" s="177"/>
      <c r="F162" s="17"/>
      <c r="G162" s="177" t="s">
        <v>38</v>
      </c>
      <c r="H162" s="177"/>
    </row>
    <row r="163" spans="1:8" hidden="1" x14ac:dyDescent="0.2">
      <c r="A163" s="76"/>
      <c r="B163" s="76"/>
      <c r="C163" s="76"/>
      <c r="D163" s="324"/>
      <c r="E163" s="177"/>
      <c r="F163" s="17"/>
      <c r="G163" s="177" t="s">
        <v>38</v>
      </c>
      <c r="H163" s="177"/>
    </row>
    <row r="164" spans="1:8" hidden="1" x14ac:dyDescent="0.2">
      <c r="A164" s="76"/>
      <c r="B164" s="76"/>
      <c r="C164" s="76" t="s">
        <v>2263</v>
      </c>
      <c r="D164" s="275" t="s">
        <v>2321</v>
      </c>
      <c r="E164" s="177"/>
      <c r="F164" s="17"/>
      <c r="G164" s="177" t="s">
        <v>38</v>
      </c>
      <c r="H164" s="177"/>
    </row>
    <row r="165" spans="1:8" hidden="1" x14ac:dyDescent="0.2">
      <c r="A165" s="76"/>
      <c r="B165" s="76"/>
      <c r="C165" s="76" t="s">
        <v>2265</v>
      </c>
      <c r="D165" s="324" t="s">
        <v>2322</v>
      </c>
      <c r="E165" s="177"/>
      <c r="F165" s="17"/>
      <c r="G165" s="177" t="s">
        <v>38</v>
      </c>
      <c r="H165" s="177"/>
    </row>
    <row r="166" spans="1:8" hidden="1" x14ac:dyDescent="0.2">
      <c r="A166" s="76"/>
      <c r="B166" s="76"/>
      <c r="C166" s="76"/>
      <c r="D166" s="324"/>
      <c r="E166" s="177"/>
      <c r="F166" s="17"/>
      <c r="G166" s="177" t="s">
        <v>38</v>
      </c>
      <c r="H166" s="177"/>
    </row>
    <row r="167" spans="1:8" hidden="1" x14ac:dyDescent="0.2">
      <c r="A167" s="76"/>
      <c r="B167" s="76"/>
      <c r="C167" s="76" t="s">
        <v>2297</v>
      </c>
      <c r="D167" s="275" t="s">
        <v>2323</v>
      </c>
      <c r="E167" s="177"/>
      <c r="F167" s="17"/>
      <c r="G167" s="177" t="s">
        <v>38</v>
      </c>
      <c r="H167" s="177"/>
    </row>
    <row r="168" spans="1:8" hidden="1" x14ac:dyDescent="0.2">
      <c r="A168" s="76"/>
      <c r="B168" s="76"/>
      <c r="C168" s="76" t="s">
        <v>2299</v>
      </c>
      <c r="D168" s="275" t="s">
        <v>2324</v>
      </c>
      <c r="E168" s="177"/>
      <c r="F168" s="17"/>
      <c r="G168" s="177" t="s">
        <v>38</v>
      </c>
      <c r="H168" s="177"/>
    </row>
    <row r="169" spans="1:8" hidden="1" x14ac:dyDescent="0.2">
      <c r="A169" s="76"/>
      <c r="B169" s="85"/>
      <c r="C169" s="85" t="s">
        <v>2301</v>
      </c>
      <c r="D169" s="274" t="s">
        <v>2325</v>
      </c>
      <c r="E169" s="177"/>
      <c r="F169" s="17"/>
      <c r="G169" s="177" t="s">
        <v>38</v>
      </c>
      <c r="H169" s="177"/>
    </row>
    <row r="170" spans="1:8" hidden="1" x14ac:dyDescent="0.2">
      <c r="A170" s="76"/>
      <c r="B170" s="76" t="s">
        <v>2326</v>
      </c>
      <c r="C170" s="76"/>
      <c r="D170" s="338" t="s">
        <v>2327</v>
      </c>
      <c r="E170" s="177"/>
      <c r="F170" s="235" t="str">
        <f>IF(LEN('Verification Report'!W169)=0,"",'Verification Report'!W169)</f>
        <v/>
      </c>
      <c r="G170" s="177" t="s">
        <v>38</v>
      </c>
      <c r="H170" s="177"/>
    </row>
    <row r="171" spans="1:8" hidden="1" x14ac:dyDescent="0.2">
      <c r="A171" s="76"/>
      <c r="B171" s="76"/>
      <c r="C171" s="76"/>
      <c r="D171" s="338"/>
      <c r="E171" s="177"/>
      <c r="F171" s="17"/>
      <c r="G171" s="177" t="s">
        <v>38</v>
      </c>
      <c r="H171" s="177"/>
    </row>
    <row r="172" spans="1:8" ht="16" hidden="1" thickBot="1" x14ac:dyDescent="0.25">
      <c r="A172" s="78"/>
      <c r="B172" s="78"/>
      <c r="C172" s="78"/>
      <c r="D172" s="220" t="s">
        <v>2328</v>
      </c>
      <c r="E172" s="177"/>
      <c r="F172" s="17"/>
      <c r="G172" s="177" t="s">
        <v>38</v>
      </c>
      <c r="H172" s="177"/>
    </row>
    <row r="173" spans="1:8" ht="16" hidden="1" thickTop="1" x14ac:dyDescent="0.2">
      <c r="A173" s="82" t="s">
        <v>2329</v>
      </c>
      <c r="B173" s="82"/>
      <c r="C173" s="82"/>
      <c r="D173" s="328" t="s">
        <v>2330</v>
      </c>
      <c r="E173" s="177"/>
      <c r="F173" s="235" t="str">
        <f>IF(LEN('Verification Report'!W172)=0,"",'Verification Report'!W172)</f>
        <v/>
      </c>
      <c r="G173" s="177" t="s">
        <v>38</v>
      </c>
      <c r="H173" s="177"/>
    </row>
    <row r="174" spans="1:8" ht="16" hidden="1" thickBot="1" x14ac:dyDescent="0.25">
      <c r="A174" s="78"/>
      <c r="B174" s="78"/>
      <c r="C174" s="78"/>
      <c r="D174" s="329"/>
      <c r="E174" s="177"/>
      <c r="F174" s="17"/>
      <c r="G174" s="177" t="s">
        <v>38</v>
      </c>
      <c r="H174" s="177"/>
    </row>
    <row r="175" spans="1:8" ht="16" hidden="1" thickTop="1" x14ac:dyDescent="0.2">
      <c r="A175" s="82" t="s">
        <v>2331</v>
      </c>
      <c r="B175" s="82"/>
      <c r="C175" s="82"/>
      <c r="D175" s="328" t="s">
        <v>2332</v>
      </c>
      <c r="E175" s="177"/>
      <c r="F175" s="235" t="str">
        <f>IF(LEN('Verification Report'!W174)=0,"",'Verification Report'!W174)</f>
        <v/>
      </c>
      <c r="G175" s="177" t="s">
        <v>38</v>
      </c>
      <c r="H175" s="177"/>
    </row>
    <row r="176" spans="1:8" ht="16" hidden="1" thickBot="1" x14ac:dyDescent="0.25">
      <c r="A176" s="78"/>
      <c r="B176" s="78"/>
      <c r="C176" s="78"/>
      <c r="D176" s="329"/>
      <c r="E176" s="177"/>
      <c r="F176" s="17"/>
      <c r="G176" s="177" t="s">
        <v>38</v>
      </c>
      <c r="H176" s="177"/>
    </row>
    <row r="177" spans="1:8" hidden="1" x14ac:dyDescent="0.2">
      <c r="A177" s="76" t="s">
        <v>2334</v>
      </c>
      <c r="B177" s="76"/>
      <c r="C177" s="76"/>
      <c r="D177" s="327" t="s">
        <v>2335</v>
      </c>
      <c r="E177" s="177"/>
      <c r="F177" s="235" t="str">
        <f>IF(LEN('Verification Report'!W176)=0,"",'Verification Report'!W176)</f>
        <v/>
      </c>
      <c r="G177" s="177" t="s">
        <v>38</v>
      </c>
      <c r="H177" s="177"/>
    </row>
    <row r="178" spans="1:8" hidden="1" x14ac:dyDescent="0.2">
      <c r="A178" s="76"/>
      <c r="B178" s="76"/>
      <c r="C178" s="76"/>
      <c r="D178" s="327"/>
      <c r="E178" s="177"/>
      <c r="F178" s="17"/>
      <c r="G178" s="177" t="s">
        <v>38</v>
      </c>
      <c r="H178" s="177"/>
    </row>
    <row r="179" spans="1:8" hidden="1" x14ac:dyDescent="0.2">
      <c r="A179" s="76"/>
      <c r="B179" s="76"/>
      <c r="C179" s="76"/>
      <c r="D179" s="327"/>
      <c r="E179" s="177"/>
      <c r="F179" s="17"/>
      <c r="G179" s="177" t="s">
        <v>38</v>
      </c>
      <c r="H179" s="177"/>
    </row>
    <row r="180" spans="1:8" hidden="1" x14ac:dyDescent="0.2">
      <c r="A180" s="76"/>
      <c r="B180" s="77" t="s">
        <v>2221</v>
      </c>
      <c r="C180" s="77"/>
      <c r="D180" s="324" t="s">
        <v>2337</v>
      </c>
      <c r="E180" s="177"/>
      <c r="F180" s="17"/>
      <c r="G180" s="177" t="s">
        <v>38</v>
      </c>
      <c r="H180" s="177"/>
    </row>
    <row r="181" spans="1:8" hidden="1" x14ac:dyDescent="0.2">
      <c r="A181" s="76"/>
      <c r="B181" s="85"/>
      <c r="C181" s="85"/>
      <c r="D181" s="325"/>
      <c r="E181" s="177"/>
      <c r="F181" s="17"/>
      <c r="G181" s="177" t="s">
        <v>38</v>
      </c>
      <c r="H181" s="177"/>
    </row>
    <row r="182" spans="1:8" hidden="1" x14ac:dyDescent="0.2">
      <c r="A182" s="76"/>
      <c r="B182" s="225" t="s">
        <v>2223</v>
      </c>
      <c r="C182" s="225"/>
      <c r="D182" s="323" t="s">
        <v>2338</v>
      </c>
      <c r="E182" s="177"/>
      <c r="F182" s="17"/>
      <c r="G182" s="177" t="s">
        <v>38</v>
      </c>
      <c r="H182" s="177"/>
    </row>
    <row r="183" spans="1:8" hidden="1" x14ac:dyDescent="0.2">
      <c r="A183" s="76"/>
      <c r="B183" s="85"/>
      <c r="C183" s="85"/>
      <c r="D183" s="325"/>
      <c r="E183" s="177"/>
      <c r="F183" s="17"/>
      <c r="G183" s="177" t="s">
        <v>38</v>
      </c>
      <c r="H183" s="177"/>
    </row>
    <row r="184" spans="1:8" hidden="1" x14ac:dyDescent="0.2">
      <c r="A184" s="77"/>
      <c r="B184" s="77" t="s">
        <v>2225</v>
      </c>
      <c r="C184" s="77"/>
      <c r="D184" s="324" t="s">
        <v>2339</v>
      </c>
      <c r="E184" s="177"/>
      <c r="F184" s="17"/>
      <c r="G184" s="177" t="s">
        <v>38</v>
      </c>
      <c r="H184" s="177"/>
    </row>
    <row r="185" spans="1:8" ht="16" hidden="1" thickBot="1" x14ac:dyDescent="0.25">
      <c r="A185" s="78"/>
      <c r="B185" s="78"/>
      <c r="C185" s="78"/>
      <c r="D185" s="326"/>
      <c r="E185" s="177"/>
      <c r="F185" s="17"/>
      <c r="G185" s="177" t="s">
        <v>38</v>
      </c>
      <c r="H185" s="177"/>
    </row>
    <row r="186" spans="1:8" hidden="1" x14ac:dyDescent="0.2">
      <c r="A186" s="76" t="s">
        <v>2340</v>
      </c>
      <c r="B186" s="76"/>
      <c r="C186" s="76"/>
      <c r="D186" s="273" t="s">
        <v>2341</v>
      </c>
      <c r="E186" s="177"/>
      <c r="F186" s="226"/>
      <c r="G186" s="177" t="s">
        <v>38</v>
      </c>
      <c r="H186" s="177"/>
    </row>
    <row r="187" spans="1:8" hidden="1" x14ac:dyDescent="0.2">
      <c r="A187" s="77" t="s">
        <v>2342</v>
      </c>
      <c r="B187" s="77"/>
      <c r="C187" s="77"/>
      <c r="D187" s="327" t="s">
        <v>2343</v>
      </c>
      <c r="E187" s="177"/>
      <c r="F187" s="235">
        <f>IF(LEN('Verification Report'!W186)=0,"",'Verification Report'!W186)</f>
        <v>0.22</v>
      </c>
      <c r="G187" s="177" t="s">
        <v>38</v>
      </c>
      <c r="H187" s="177"/>
    </row>
    <row r="188" spans="1:8" hidden="1" x14ac:dyDescent="0.2">
      <c r="A188" s="77"/>
      <c r="B188" s="77"/>
      <c r="C188" s="77"/>
      <c r="D188" s="327"/>
      <c r="E188" s="177"/>
      <c r="F188" s="226"/>
      <c r="G188" s="177" t="s">
        <v>38</v>
      </c>
      <c r="H188" s="177"/>
    </row>
    <row r="189" spans="1:8" hidden="1" x14ac:dyDescent="0.2">
      <c r="A189" s="85"/>
      <c r="B189" s="85"/>
      <c r="C189" s="85"/>
      <c r="D189" s="335"/>
      <c r="E189" s="177"/>
      <c r="F189" s="235" t="str">
        <f>IF(LEN('Verification Report'!W188)=0,"",'Verification Report'!W188)</f>
        <v/>
      </c>
      <c r="G189" s="177" t="s">
        <v>38</v>
      </c>
      <c r="H189" s="177"/>
    </row>
    <row r="190" spans="1:8" hidden="1" x14ac:dyDescent="0.2">
      <c r="A190" s="77" t="s">
        <v>2344</v>
      </c>
      <c r="B190" s="77"/>
      <c r="C190" s="77"/>
      <c r="D190" s="327" t="s">
        <v>2345</v>
      </c>
      <c r="E190" s="177"/>
      <c r="F190" s="235" t="str">
        <f>IF(LEN('Verification Report'!W189)=0,"",'Verification Report'!W189)</f>
        <v/>
      </c>
      <c r="G190" s="177" t="s">
        <v>38</v>
      </c>
      <c r="H190" s="177"/>
    </row>
    <row r="191" spans="1:8" hidden="1" x14ac:dyDescent="0.2">
      <c r="A191" s="77"/>
      <c r="B191" s="77"/>
      <c r="C191" s="77"/>
      <c r="D191" s="327"/>
      <c r="E191" s="177"/>
      <c r="F191" s="17"/>
      <c r="G191" s="177" t="s">
        <v>38</v>
      </c>
      <c r="H191" s="177"/>
    </row>
    <row r="192" spans="1:8" hidden="1" x14ac:dyDescent="0.2">
      <c r="A192" s="77"/>
      <c r="B192" s="77"/>
      <c r="C192" s="77"/>
      <c r="D192" s="327"/>
      <c r="E192" s="177"/>
      <c r="F192" s="17"/>
      <c r="G192" s="177" t="s">
        <v>38</v>
      </c>
      <c r="H192" s="177"/>
    </row>
    <row r="193" spans="1:8" ht="16" hidden="1" thickBot="1" x14ac:dyDescent="0.25">
      <c r="A193" s="78"/>
      <c r="B193" s="78"/>
      <c r="C193" s="78"/>
      <c r="D193" s="329"/>
      <c r="E193" s="177"/>
      <c r="F193" s="17"/>
      <c r="G193" s="177" t="s">
        <v>38</v>
      </c>
      <c r="H193" s="177"/>
    </row>
    <row r="194" spans="1:8" hidden="1" x14ac:dyDescent="0.2">
      <c r="A194" s="76" t="s">
        <v>2347</v>
      </c>
      <c r="B194" s="76"/>
      <c r="C194" s="76"/>
      <c r="D194" s="273" t="s">
        <v>2348</v>
      </c>
      <c r="E194" s="177"/>
      <c r="F194" s="17"/>
      <c r="G194" s="177" t="s">
        <v>38</v>
      </c>
      <c r="H194" s="177"/>
    </row>
    <row r="195" spans="1:8" ht="15" hidden="1" customHeight="1" x14ac:dyDescent="0.2">
      <c r="A195" s="77" t="s">
        <v>2349</v>
      </c>
      <c r="B195" s="77"/>
      <c r="C195" s="77"/>
      <c r="D195" s="327" t="s">
        <v>2350</v>
      </c>
      <c r="E195" s="177"/>
      <c r="F195" s="17"/>
      <c r="G195" s="177" t="s">
        <v>38</v>
      </c>
      <c r="H195" s="177"/>
    </row>
    <row r="196" spans="1:8" hidden="1" x14ac:dyDescent="0.2">
      <c r="A196" s="77"/>
      <c r="B196" s="77"/>
      <c r="C196" s="77"/>
      <c r="D196" s="327"/>
      <c r="E196" s="177"/>
      <c r="F196" s="17"/>
      <c r="G196" s="177" t="s">
        <v>38</v>
      </c>
      <c r="H196" s="177"/>
    </row>
    <row r="197" spans="1:8" hidden="1" x14ac:dyDescent="0.2">
      <c r="A197" s="85"/>
      <c r="B197" s="85"/>
      <c r="C197" s="85"/>
      <c r="D197" s="335"/>
      <c r="E197" s="177"/>
      <c r="F197" s="17"/>
      <c r="G197" s="177" t="s">
        <v>38</v>
      </c>
      <c r="H197" s="177"/>
    </row>
    <row r="198" spans="1:8" hidden="1" x14ac:dyDescent="0.2">
      <c r="A198" s="76" t="s">
        <v>2351</v>
      </c>
      <c r="B198" s="76"/>
      <c r="C198" s="76"/>
      <c r="D198" s="333" t="s">
        <v>2352</v>
      </c>
      <c r="E198" s="177"/>
      <c r="F198" s="235" t="str">
        <f>IF(LEN('Verification Report'!W197)=0,"",'Verification Report'!W197)</f>
        <v/>
      </c>
      <c r="G198" s="177" t="s">
        <v>38</v>
      </c>
      <c r="H198" s="177"/>
    </row>
    <row r="199" spans="1:8" hidden="1" x14ac:dyDescent="0.2">
      <c r="A199" s="76"/>
      <c r="B199" s="76"/>
      <c r="C199" s="76"/>
      <c r="D199" s="333"/>
      <c r="E199" s="177"/>
      <c r="F199" s="17"/>
      <c r="G199" s="177" t="s">
        <v>38</v>
      </c>
      <c r="H199" s="177"/>
    </row>
    <row r="200" spans="1:8" hidden="1" x14ac:dyDescent="0.2">
      <c r="A200" s="76"/>
      <c r="B200" s="76"/>
      <c r="C200" s="76"/>
      <c r="D200" s="186" t="s">
        <v>2353</v>
      </c>
      <c r="E200" s="177"/>
      <c r="F200" s="17"/>
      <c r="G200" s="177" t="s">
        <v>38</v>
      </c>
      <c r="H200" s="177"/>
    </row>
    <row r="201" spans="1:8" hidden="1" x14ac:dyDescent="0.2">
      <c r="A201" s="85"/>
      <c r="B201" s="85"/>
      <c r="C201" s="85"/>
      <c r="D201" s="227" t="s">
        <v>2354</v>
      </c>
      <c r="E201" s="177"/>
      <c r="F201" s="17"/>
      <c r="G201" s="177" t="s">
        <v>38</v>
      </c>
      <c r="H201" s="177"/>
    </row>
    <row r="202" spans="1:8" hidden="1" x14ac:dyDescent="0.2">
      <c r="A202" s="77" t="s">
        <v>2355</v>
      </c>
      <c r="B202" s="77"/>
      <c r="C202" s="77"/>
      <c r="D202" s="327" t="s">
        <v>2356</v>
      </c>
      <c r="E202" s="177"/>
      <c r="F202" s="226"/>
      <c r="G202" s="177" t="s">
        <v>38</v>
      </c>
      <c r="H202" s="177"/>
    </row>
    <row r="203" spans="1:8" hidden="1" x14ac:dyDescent="0.2">
      <c r="A203" s="77"/>
      <c r="B203" s="77"/>
      <c r="C203" s="77"/>
      <c r="D203" s="327"/>
      <c r="E203" s="177"/>
      <c r="F203" s="235" t="str">
        <f>IF(LEN('Verification Report'!W202)=0,"",'Verification Report'!W202)</f>
        <v/>
      </c>
      <c r="G203" s="177" t="s">
        <v>38</v>
      </c>
      <c r="H203" s="177"/>
    </row>
    <row r="204" spans="1:8" hidden="1" x14ac:dyDescent="0.2">
      <c r="A204" s="77"/>
      <c r="B204" s="77"/>
      <c r="C204" s="77"/>
      <c r="D204" s="327"/>
      <c r="E204" s="177"/>
      <c r="F204" s="226"/>
      <c r="G204" s="177" t="s">
        <v>38</v>
      </c>
      <c r="H204" s="177"/>
    </row>
    <row r="205" spans="1:8" hidden="1" x14ac:dyDescent="0.2">
      <c r="A205" s="77"/>
      <c r="B205" s="77"/>
      <c r="C205" s="77"/>
      <c r="D205" s="327"/>
      <c r="E205" s="177"/>
      <c r="F205" s="235" t="str">
        <f>IF(LEN('Verification Report'!W204)=0,"",'Verification Report'!W204)</f>
        <v/>
      </c>
      <c r="G205" s="177" t="s">
        <v>38</v>
      </c>
      <c r="H205" s="177"/>
    </row>
    <row r="206" spans="1:8" hidden="1" x14ac:dyDescent="0.2">
      <c r="A206" s="77"/>
      <c r="B206" s="77"/>
      <c r="C206" s="77"/>
      <c r="D206" s="327"/>
      <c r="E206" s="177"/>
      <c r="F206" s="17"/>
      <c r="G206" s="177" t="s">
        <v>38</v>
      </c>
      <c r="H206" s="177"/>
    </row>
    <row r="207" spans="1:8" hidden="1" x14ac:dyDescent="0.2">
      <c r="A207" s="77"/>
      <c r="B207" s="77"/>
      <c r="C207" s="77"/>
      <c r="D207" s="186" t="s">
        <v>2353</v>
      </c>
      <c r="E207" s="177"/>
      <c r="F207" s="17"/>
      <c r="G207" s="177" t="s">
        <v>38</v>
      </c>
      <c r="H207" s="177"/>
    </row>
    <row r="208" spans="1:8" ht="16" hidden="1" thickBot="1" x14ac:dyDescent="0.25">
      <c r="A208" s="78"/>
      <c r="B208" s="78"/>
      <c r="C208" s="78"/>
      <c r="D208" s="220" t="s">
        <v>2354</v>
      </c>
      <c r="E208" s="177"/>
      <c r="F208" s="17"/>
      <c r="G208" s="177" t="s">
        <v>38</v>
      </c>
      <c r="H208" s="177"/>
    </row>
    <row r="209" spans="1:8" ht="16" hidden="1" thickTop="1" x14ac:dyDescent="0.2">
      <c r="A209" s="82" t="s">
        <v>2358</v>
      </c>
      <c r="B209" s="82"/>
      <c r="C209" s="82"/>
      <c r="D209" s="334" t="s">
        <v>2359</v>
      </c>
      <c r="E209" s="177"/>
      <c r="F209" s="235" t="str">
        <f>IF(LEN('Verification Report'!W208)=0,"",'Verification Report'!W208)</f>
        <v/>
      </c>
      <c r="G209" s="177" t="s">
        <v>38</v>
      </c>
      <c r="H209" s="177"/>
    </row>
    <row r="210" spans="1:8" hidden="1" x14ac:dyDescent="0.2">
      <c r="A210" s="80"/>
      <c r="B210" s="80"/>
      <c r="C210" s="80"/>
      <c r="D210" s="333"/>
      <c r="E210" s="177"/>
      <c r="F210" s="17"/>
      <c r="G210" s="177" t="s">
        <v>38</v>
      </c>
      <c r="H210" s="177"/>
    </row>
    <row r="211" spans="1:8" ht="16" hidden="1" thickBot="1" x14ac:dyDescent="0.25">
      <c r="A211" s="81"/>
      <c r="B211" s="81"/>
      <c r="C211" s="81"/>
      <c r="D211" s="220" t="s">
        <v>2360</v>
      </c>
      <c r="E211" s="177"/>
      <c r="F211" s="17"/>
      <c r="G211" s="177" t="s">
        <v>38</v>
      </c>
      <c r="H211" s="177"/>
    </row>
    <row r="212" spans="1:8" hidden="1" x14ac:dyDescent="0.2">
      <c r="A212" s="76" t="s">
        <v>2361</v>
      </c>
      <c r="B212" s="76"/>
      <c r="C212" s="79"/>
      <c r="D212" s="327" t="s">
        <v>2362</v>
      </c>
      <c r="E212" s="177"/>
      <c r="F212" s="17"/>
      <c r="G212" s="177" t="s">
        <v>38</v>
      </c>
      <c r="H212" s="177"/>
    </row>
    <row r="213" spans="1:8" hidden="1" x14ac:dyDescent="0.2">
      <c r="A213" s="76"/>
      <c r="B213" s="76"/>
      <c r="C213" s="79"/>
      <c r="D213" s="327"/>
      <c r="E213" s="177"/>
      <c r="F213" s="18"/>
      <c r="G213" s="177" t="s">
        <v>38</v>
      </c>
      <c r="H213" s="177"/>
    </row>
    <row r="214" spans="1:8" hidden="1" x14ac:dyDescent="0.2">
      <c r="A214" s="76"/>
      <c r="B214" s="76" t="s">
        <v>2221</v>
      </c>
      <c r="C214" s="79"/>
      <c r="D214" s="324" t="s">
        <v>2364</v>
      </c>
      <c r="E214" s="177"/>
      <c r="F214" s="235" t="str">
        <f>IF(LEN('Verification Report'!W213)=0,"",'Verification Report'!W213)</f>
        <v/>
      </c>
      <c r="G214" s="177" t="s">
        <v>38</v>
      </c>
      <c r="H214" s="177"/>
    </row>
    <row r="215" spans="1:8" hidden="1" x14ac:dyDescent="0.2">
      <c r="A215" s="76"/>
      <c r="B215" s="76"/>
      <c r="C215" s="79"/>
      <c r="D215" s="324"/>
      <c r="E215" s="177"/>
      <c r="F215" s="226"/>
      <c r="G215" s="177" t="s">
        <v>38</v>
      </c>
      <c r="H215" s="177"/>
    </row>
    <row r="216" spans="1:8" hidden="1" x14ac:dyDescent="0.2">
      <c r="A216" s="76"/>
      <c r="B216" s="76"/>
      <c r="C216" s="79"/>
      <c r="D216" s="324"/>
      <c r="E216" s="177"/>
      <c r="F216" s="235" t="str">
        <f>IF(LEN('Verification Report'!W215)=0,"",'Verification Report'!W215)</f>
        <v/>
      </c>
      <c r="G216" s="177" t="s">
        <v>38</v>
      </c>
      <c r="H216" s="177"/>
    </row>
    <row r="217" spans="1:8" hidden="1" x14ac:dyDescent="0.2">
      <c r="A217" s="76"/>
      <c r="B217" s="76"/>
      <c r="C217" s="79"/>
      <c r="D217" s="324"/>
      <c r="E217" s="177"/>
      <c r="F217" s="234"/>
      <c r="G217" s="177" t="s">
        <v>38</v>
      </c>
      <c r="H217" s="177"/>
    </row>
    <row r="218" spans="1:8" hidden="1" x14ac:dyDescent="0.2">
      <c r="A218" s="278"/>
      <c r="B218" s="278"/>
      <c r="C218" s="278"/>
      <c r="D218" s="324"/>
      <c r="E218" s="177"/>
      <c r="F218" s="17"/>
      <c r="G218" s="177" t="s">
        <v>38</v>
      </c>
      <c r="H218" s="177"/>
    </row>
    <row r="219" spans="1:8" hidden="1" x14ac:dyDescent="0.2">
      <c r="A219" s="278"/>
      <c r="B219" s="278"/>
      <c r="C219" s="278"/>
      <c r="D219" s="191" t="s">
        <v>2281</v>
      </c>
      <c r="E219" s="177"/>
      <c r="F219" s="17"/>
      <c r="G219" s="177" t="s">
        <v>38</v>
      </c>
      <c r="H219" s="177"/>
    </row>
    <row r="220" spans="1:8" hidden="1" x14ac:dyDescent="0.2">
      <c r="A220" s="76"/>
      <c r="B220" s="85"/>
      <c r="C220" s="87"/>
      <c r="D220" s="109" t="s">
        <v>2365</v>
      </c>
      <c r="E220" s="177"/>
      <c r="F220" s="226"/>
      <c r="G220" s="177" t="s">
        <v>38</v>
      </c>
      <c r="H220" s="177"/>
    </row>
    <row r="221" spans="1:8" hidden="1" x14ac:dyDescent="0.2">
      <c r="A221" s="77"/>
      <c r="B221" s="77" t="s">
        <v>2223</v>
      </c>
      <c r="C221" s="80"/>
      <c r="D221" s="324" t="s">
        <v>2366</v>
      </c>
      <c r="E221" s="177"/>
      <c r="F221" s="235" t="str">
        <f>IF(LEN('Verification Report'!W220)=0,"",'Verification Report'!W220)</f>
        <v/>
      </c>
      <c r="G221" s="177" t="s">
        <v>38</v>
      </c>
      <c r="H221" s="177"/>
    </row>
    <row r="222" spans="1:8" ht="16" hidden="1" thickBot="1" x14ac:dyDescent="0.25">
      <c r="A222" s="78"/>
      <c r="B222" s="78"/>
      <c r="C222" s="81"/>
      <c r="D222" s="326"/>
      <c r="E222" s="177"/>
      <c r="F222" s="234"/>
      <c r="G222" s="177" t="s">
        <v>38</v>
      </c>
      <c r="H222" s="177"/>
    </row>
    <row r="223" spans="1:8" ht="16" hidden="1" thickTop="1" x14ac:dyDescent="0.2">
      <c r="A223" s="82" t="s">
        <v>2367</v>
      </c>
      <c r="B223" s="82"/>
      <c r="C223" s="88"/>
      <c r="D223" s="328" t="s">
        <v>2368</v>
      </c>
      <c r="E223" s="177"/>
      <c r="F223" s="235" t="str">
        <f>IF(LEN('Verification Report'!W222)=0,"",'Verification Report'!W222)</f>
        <v/>
      </c>
      <c r="G223" s="177" t="s">
        <v>38</v>
      </c>
      <c r="H223" s="177"/>
    </row>
    <row r="224" spans="1:8" ht="16" hidden="1" thickBot="1" x14ac:dyDescent="0.25">
      <c r="A224" s="78"/>
      <c r="B224" s="78"/>
      <c r="C224" s="81"/>
      <c r="D224" s="329"/>
      <c r="E224" s="177"/>
      <c r="F224" s="17"/>
      <c r="G224" s="177" t="s">
        <v>38</v>
      </c>
      <c r="H224" s="177"/>
    </row>
    <row r="225" spans="1:8" hidden="1" x14ac:dyDescent="0.2">
      <c r="A225" s="76" t="s">
        <v>2369</v>
      </c>
      <c r="B225" s="76"/>
      <c r="C225" s="79"/>
      <c r="D225" s="273" t="s">
        <v>2370</v>
      </c>
      <c r="E225" s="177"/>
      <c r="F225" s="17"/>
      <c r="G225" s="177" t="s">
        <v>38</v>
      </c>
      <c r="H225" s="177"/>
    </row>
    <row r="226" spans="1:8" hidden="1" x14ac:dyDescent="0.2">
      <c r="A226" s="76" t="s">
        <v>2371</v>
      </c>
      <c r="B226" s="76"/>
      <c r="C226" s="79"/>
      <c r="D226" s="327" t="s">
        <v>2372</v>
      </c>
      <c r="E226" s="177"/>
      <c r="F226" s="226"/>
      <c r="G226" s="177" t="s">
        <v>38</v>
      </c>
      <c r="H226" s="177"/>
    </row>
    <row r="227" spans="1:8" hidden="1" x14ac:dyDescent="0.2">
      <c r="A227" s="79"/>
      <c r="B227" s="79"/>
      <c r="C227" s="79"/>
      <c r="D227" s="327"/>
      <c r="E227" s="177"/>
      <c r="F227" s="235">
        <f>IF(LEN('Verification Report'!W226)=0,"",'Verification Report'!W226)</f>
        <v>44</v>
      </c>
      <c r="G227" s="177" t="s">
        <v>38</v>
      </c>
      <c r="H227" s="177"/>
    </row>
    <row r="228" spans="1:8" hidden="1" x14ac:dyDescent="0.2">
      <c r="A228" s="79"/>
      <c r="B228" s="79"/>
      <c r="C228" s="79"/>
      <c r="D228" s="327"/>
      <c r="E228" s="177"/>
      <c r="F228" s="226"/>
      <c r="G228" s="177" t="s">
        <v>38</v>
      </c>
      <c r="H228" s="177"/>
    </row>
    <row r="229" spans="1:8" hidden="1" x14ac:dyDescent="0.2">
      <c r="A229" s="79"/>
      <c r="B229" s="79"/>
      <c r="C229" s="79"/>
      <c r="D229" s="327"/>
      <c r="E229" s="177"/>
      <c r="F229" s="235">
        <f>IF(LEN('Verification Report'!W228)=0,"",'Verification Report'!W228)</f>
        <v>33</v>
      </c>
      <c r="G229" s="177" t="s">
        <v>38</v>
      </c>
      <c r="H229" s="177"/>
    </row>
    <row r="230" spans="1:8" hidden="1" x14ac:dyDescent="0.2">
      <c r="A230" s="79"/>
      <c r="B230" s="79"/>
      <c r="C230" s="79"/>
      <c r="D230" s="327"/>
      <c r="E230" s="177"/>
      <c r="F230" s="17"/>
      <c r="G230" s="177" t="s">
        <v>38</v>
      </c>
      <c r="H230" s="177"/>
    </row>
    <row r="231" spans="1:8" hidden="1" x14ac:dyDescent="0.2">
      <c r="A231" s="79"/>
      <c r="B231" s="79"/>
      <c r="C231" s="79"/>
      <c r="D231" s="257" t="s">
        <v>2374</v>
      </c>
      <c r="E231" s="177"/>
      <c r="F231" s="17"/>
      <c r="G231" s="177" t="s">
        <v>38</v>
      </c>
      <c r="H231" s="177"/>
    </row>
    <row r="232" spans="1:8" ht="19" hidden="1" x14ac:dyDescent="0.25">
      <c r="A232" s="330" t="s">
        <v>2375</v>
      </c>
      <c r="B232" s="330"/>
      <c r="C232" s="330"/>
      <c r="D232" s="330"/>
      <c r="E232" s="177"/>
      <c r="F232" s="116"/>
      <c r="G232" s="177" t="s">
        <v>38</v>
      </c>
      <c r="H232" s="177"/>
    </row>
    <row r="233" spans="1:8" hidden="1" x14ac:dyDescent="0.2">
      <c r="A233" s="278"/>
      <c r="B233" s="278"/>
      <c r="C233" s="278"/>
      <c r="D233" s="177"/>
      <c r="E233" s="177"/>
      <c r="F233" s="222"/>
      <c r="G233" s="177" t="s">
        <v>38</v>
      </c>
      <c r="H233" s="177"/>
    </row>
    <row r="234" spans="1:8" hidden="1" x14ac:dyDescent="0.2">
      <c r="A234" s="278"/>
      <c r="B234" s="278"/>
      <c r="C234" s="278"/>
      <c r="D234" s="177"/>
      <c r="E234" s="177"/>
      <c r="F234" s="235" t="str">
        <f>IF(LEN('Verification Report'!W233)=0,"",'Verification Report'!W233)</f>
        <v>Alt. Compliance Path</v>
      </c>
      <c r="G234" s="177" t="s">
        <v>38</v>
      </c>
      <c r="H234" s="177"/>
    </row>
    <row r="235" spans="1:8" hidden="1" x14ac:dyDescent="0.2">
      <c r="A235" s="77" t="s">
        <v>2376</v>
      </c>
      <c r="B235" s="77"/>
      <c r="C235" s="80"/>
      <c r="D235" s="327" t="s">
        <v>2377</v>
      </c>
      <c r="E235" s="177"/>
      <c r="F235" s="235" t="str">
        <f>IF(LEN('Verification Report'!W234)=0,"",'Verification Report'!W234)</f>
        <v/>
      </c>
      <c r="G235" s="177" t="s">
        <v>38</v>
      </c>
      <c r="H235" s="177"/>
    </row>
    <row r="236" spans="1:8" hidden="1" x14ac:dyDescent="0.2">
      <c r="A236" s="77"/>
      <c r="B236" s="77"/>
      <c r="C236" s="80"/>
      <c r="D236" s="327"/>
      <c r="E236" s="177"/>
      <c r="F236" s="17"/>
      <c r="G236" s="177" t="s">
        <v>38</v>
      </c>
      <c r="H236" s="177"/>
    </row>
    <row r="237" spans="1:8" ht="16" hidden="1" thickBot="1" x14ac:dyDescent="0.25">
      <c r="A237" s="78"/>
      <c r="B237" s="78"/>
      <c r="C237" s="81"/>
      <c r="D237" s="329"/>
      <c r="E237" s="177"/>
      <c r="F237" s="17"/>
      <c r="G237" s="177" t="s">
        <v>38</v>
      </c>
      <c r="H237" s="177"/>
    </row>
    <row r="238" spans="1:8" ht="16" hidden="1" thickTop="1" x14ac:dyDescent="0.2">
      <c r="A238" s="82" t="s">
        <v>2379</v>
      </c>
      <c r="B238" s="82"/>
      <c r="C238" s="88"/>
      <c r="D238" s="328" t="s">
        <v>2380</v>
      </c>
      <c r="E238" s="177"/>
      <c r="F238" s="235" t="str">
        <f>IF(LEN('Verification Report'!W237)=0,"",'Verification Report'!W237)</f>
        <v/>
      </c>
      <c r="G238" s="177" t="s">
        <v>38</v>
      </c>
      <c r="H238" s="177"/>
    </row>
    <row r="239" spans="1:8" hidden="1" x14ac:dyDescent="0.2">
      <c r="A239" s="77"/>
      <c r="B239" s="77"/>
      <c r="C239" s="80"/>
      <c r="D239" s="327"/>
      <c r="E239" s="177"/>
      <c r="F239" s="17"/>
      <c r="G239" s="177" t="s">
        <v>38</v>
      </c>
      <c r="H239" s="177"/>
    </row>
    <row r="240" spans="1:8" ht="16" hidden="1" thickBot="1" x14ac:dyDescent="0.25">
      <c r="A240" s="78"/>
      <c r="B240" s="78"/>
      <c r="C240" s="81"/>
      <c r="D240" s="329"/>
      <c r="E240" s="177"/>
      <c r="F240" s="17"/>
      <c r="G240" s="177" t="s">
        <v>38</v>
      </c>
      <c r="H240" s="177"/>
    </row>
    <row r="241" spans="1:9" ht="16" hidden="1" thickTop="1" x14ac:dyDescent="0.2">
      <c r="A241" s="82" t="s">
        <v>2381</v>
      </c>
      <c r="B241" s="82"/>
      <c r="C241" s="88"/>
      <c r="D241" s="328" t="s">
        <v>2382</v>
      </c>
      <c r="E241" s="177"/>
      <c r="F241" s="17"/>
      <c r="G241" s="177" t="s">
        <v>38</v>
      </c>
      <c r="H241" s="177"/>
      <c r="I241" s="177"/>
    </row>
    <row r="242" spans="1:9" hidden="1" x14ac:dyDescent="0.2">
      <c r="A242" s="77"/>
      <c r="B242" s="77"/>
      <c r="C242" s="80"/>
      <c r="D242" s="327"/>
      <c r="E242" s="177"/>
      <c r="F242" s="17"/>
      <c r="G242" s="177" t="s">
        <v>38</v>
      </c>
      <c r="H242" s="177"/>
      <c r="I242" s="177"/>
    </row>
    <row r="243" spans="1:9" hidden="1" x14ac:dyDescent="0.2">
      <c r="A243" s="77"/>
      <c r="B243" s="77" t="s">
        <v>2221</v>
      </c>
      <c r="C243" s="80"/>
      <c r="D243" s="324" t="s">
        <v>2384</v>
      </c>
      <c r="E243" s="177"/>
      <c r="F243" s="235" t="str">
        <f>IF(LEN('Verification Report'!W242)=0,"",'Verification Report'!W242)</f>
        <v/>
      </c>
      <c r="G243" s="177" t="s">
        <v>38</v>
      </c>
      <c r="H243" s="177"/>
      <c r="I243" s="177"/>
    </row>
    <row r="244" spans="1:9" hidden="1" x14ac:dyDescent="0.2">
      <c r="A244" s="77"/>
      <c r="B244" s="85"/>
      <c r="C244" s="87"/>
      <c r="D244" s="325"/>
      <c r="E244" s="177"/>
      <c r="F244" s="17"/>
      <c r="G244" s="177" t="s">
        <v>38</v>
      </c>
      <c r="H244" s="177"/>
      <c r="I244" s="177"/>
    </row>
    <row r="245" spans="1:9" hidden="1" x14ac:dyDescent="0.2">
      <c r="A245" s="77"/>
      <c r="B245" s="221" t="s">
        <v>2223</v>
      </c>
      <c r="C245" s="228"/>
      <c r="D245" s="200" t="s">
        <v>2385</v>
      </c>
      <c r="E245" s="177"/>
      <c r="F245" s="235" t="str">
        <f>IF(LEN('Verification Report'!W244)=0,"",'Verification Report'!W244)</f>
        <v/>
      </c>
      <c r="G245" s="177" t="s">
        <v>38</v>
      </c>
      <c r="H245" s="177"/>
      <c r="I245" s="177"/>
    </row>
    <row r="246" spans="1:9" hidden="1" x14ac:dyDescent="0.2">
      <c r="A246" s="77"/>
      <c r="B246" s="225" t="s">
        <v>2225</v>
      </c>
      <c r="C246" s="229"/>
      <c r="D246" s="323" t="s">
        <v>2386</v>
      </c>
      <c r="E246" s="177"/>
      <c r="F246" s="235" t="str">
        <f>IF(LEN('Verification Report'!W245)=0,"",'Verification Report'!W245)</f>
        <v/>
      </c>
      <c r="G246" s="177" t="s">
        <v>38</v>
      </c>
      <c r="H246" s="177"/>
      <c r="I246" s="177"/>
    </row>
    <row r="247" spans="1:9" hidden="1" x14ac:dyDescent="0.2">
      <c r="A247" s="77"/>
      <c r="B247" s="85"/>
      <c r="C247" s="87"/>
      <c r="D247" s="325"/>
      <c r="E247" s="177"/>
      <c r="F247" s="17"/>
      <c r="G247" s="177" t="s">
        <v>38</v>
      </c>
      <c r="H247" s="177"/>
      <c r="I247" s="177"/>
    </row>
    <row r="248" spans="1:9" ht="16" hidden="1" thickBot="1" x14ac:dyDescent="0.25">
      <c r="A248" s="78"/>
      <c r="B248" s="78" t="s">
        <v>2227</v>
      </c>
      <c r="C248" s="81"/>
      <c r="D248" s="277" t="s">
        <v>2387</v>
      </c>
      <c r="E248" s="177"/>
      <c r="F248" s="235" t="str">
        <f>IF(LEN('Verification Report'!W247)=0,"",'Verification Report'!W247)</f>
        <v/>
      </c>
      <c r="G248" s="177" t="s">
        <v>38</v>
      </c>
      <c r="H248" s="177"/>
      <c r="I248" s="177"/>
    </row>
    <row r="249" spans="1:9" hidden="1" x14ac:dyDescent="0.2">
      <c r="A249" s="76" t="s">
        <v>2388</v>
      </c>
      <c r="B249" s="76"/>
      <c r="C249" s="79"/>
      <c r="D249" s="327" t="s">
        <v>2389</v>
      </c>
      <c r="E249" s="177"/>
      <c r="F249" s="17"/>
      <c r="G249" s="177" t="s">
        <v>38</v>
      </c>
      <c r="H249" s="177"/>
      <c r="I249" s="177"/>
    </row>
    <row r="250" spans="1:9" hidden="1" x14ac:dyDescent="0.2">
      <c r="A250" s="79"/>
      <c r="B250" s="79"/>
      <c r="C250" s="79"/>
      <c r="D250" s="327"/>
      <c r="E250" s="177"/>
      <c r="F250" s="235" t="str">
        <f>IF(LEN('Verification Report'!W249)=0,"",'Verification Report'!W249)</f>
        <v/>
      </c>
      <c r="G250" s="177" t="s">
        <v>38</v>
      </c>
      <c r="H250" s="177"/>
      <c r="I250" s="177"/>
    </row>
    <row r="251" spans="1:9" ht="19" hidden="1" x14ac:dyDescent="0.25">
      <c r="A251" s="330" t="s">
        <v>2391</v>
      </c>
      <c r="B251" s="330"/>
      <c r="C251" s="330"/>
      <c r="D251" s="330"/>
      <c r="E251" s="177"/>
      <c r="F251" s="116"/>
      <c r="G251" s="177" t="s">
        <v>38</v>
      </c>
      <c r="H251" s="177"/>
      <c r="I251" s="177"/>
    </row>
    <row r="252" spans="1:9" hidden="1" x14ac:dyDescent="0.2">
      <c r="A252" s="77" t="s">
        <v>2392</v>
      </c>
      <c r="B252" s="77"/>
      <c r="C252" s="80"/>
      <c r="D252" s="327" t="s">
        <v>2393</v>
      </c>
      <c r="E252" s="177"/>
      <c r="F252" s="235" t="str">
        <f>IF(LEN('Verification Report'!W251)=0,"",'Verification Report'!W251)</f>
        <v/>
      </c>
      <c r="G252" s="177" t="s">
        <v>38</v>
      </c>
      <c r="H252" s="177"/>
      <c r="I252" s="177"/>
    </row>
    <row r="253" spans="1:9" hidden="1" x14ac:dyDescent="0.2">
      <c r="A253" s="77"/>
      <c r="B253" s="77"/>
      <c r="C253" s="80"/>
      <c r="D253" s="327"/>
      <c r="E253" s="177"/>
      <c r="F253" s="17"/>
      <c r="G253" s="177" t="s">
        <v>38</v>
      </c>
      <c r="H253" s="177"/>
      <c r="I253" s="177"/>
    </row>
    <row r="254" spans="1:9" hidden="1" x14ac:dyDescent="0.2">
      <c r="A254" s="77"/>
      <c r="B254" s="77"/>
      <c r="C254" s="80"/>
      <c r="D254" s="327"/>
      <c r="E254" s="177"/>
      <c r="F254" s="17"/>
      <c r="G254" s="177" t="s">
        <v>38</v>
      </c>
      <c r="H254" s="177"/>
      <c r="I254" s="177"/>
    </row>
    <row r="255" spans="1:9" ht="16" hidden="1" thickBot="1" x14ac:dyDescent="0.25">
      <c r="A255" s="78"/>
      <c r="B255" s="78"/>
      <c r="C255" s="81"/>
      <c r="D255" s="329"/>
      <c r="E255" s="177"/>
      <c r="F255" s="17"/>
      <c r="G255" s="177" t="s">
        <v>38</v>
      </c>
      <c r="H255" s="177"/>
      <c r="I255" s="177"/>
    </row>
    <row r="256" spans="1:9" x14ac:dyDescent="0.2">
      <c r="A256" s="76" t="s">
        <v>2394</v>
      </c>
      <c r="B256" s="76"/>
      <c r="C256" s="79"/>
      <c r="D256" s="327" t="s">
        <v>2395</v>
      </c>
      <c r="E256" s="177"/>
      <c r="F256" s="17"/>
      <c r="G256" s="90" t="str">
        <f>IF(AND(LEN(F256)&gt;0,NOT(F256=FALSE),NOT(F256="N/A")),"P","NP")</f>
        <v>NP</v>
      </c>
      <c r="H256" s="261" t="s">
        <v>2615</v>
      </c>
      <c r="I256" s="377"/>
    </row>
    <row r="257" spans="1:9" x14ac:dyDescent="0.2">
      <c r="A257" s="76"/>
      <c r="B257" s="76"/>
      <c r="C257" s="79"/>
      <c r="D257" s="327"/>
      <c r="E257" s="177"/>
      <c r="F257" s="17"/>
      <c r="G257" s="1" t="str">
        <f>G256</f>
        <v>NP</v>
      </c>
      <c r="H257" s="177"/>
      <c r="I257" s="377"/>
    </row>
    <row r="258" spans="1:9" x14ac:dyDescent="0.2">
      <c r="A258" s="76"/>
      <c r="B258" s="77" t="s">
        <v>2221</v>
      </c>
      <c r="C258" s="80"/>
      <c r="D258" s="324" t="s">
        <v>2397</v>
      </c>
      <c r="E258" s="177"/>
      <c r="F258" s="235" t="str">
        <f>IF(LEN('Verification Report'!W257)=0,"",'Verification Report'!W257)</f>
        <v/>
      </c>
      <c r="G258" s="1" t="str">
        <f t="shared" ref="G258:G270" si="9">G257</f>
        <v>NP</v>
      </c>
      <c r="H258" s="177"/>
      <c r="I258" s="177"/>
    </row>
    <row r="259" spans="1:9" x14ac:dyDescent="0.2">
      <c r="A259" s="76"/>
      <c r="B259" s="77"/>
      <c r="C259" s="80"/>
      <c r="D259" s="324"/>
      <c r="E259" s="177"/>
      <c r="F259" s="17"/>
      <c r="G259" s="1" t="str">
        <f t="shared" si="9"/>
        <v>NP</v>
      </c>
      <c r="H259" s="177"/>
      <c r="I259" s="177"/>
    </row>
    <row r="260" spans="1:9" x14ac:dyDescent="0.2">
      <c r="A260" s="76"/>
      <c r="B260" s="85"/>
      <c r="C260" s="87"/>
      <c r="D260" s="325"/>
      <c r="E260" s="177"/>
      <c r="F260" s="17"/>
      <c r="G260" s="1" t="str">
        <f t="shared" si="9"/>
        <v>NP</v>
      </c>
      <c r="H260" s="177"/>
      <c r="I260" s="177"/>
    </row>
    <row r="261" spans="1:9" x14ac:dyDescent="0.2">
      <c r="A261" s="76"/>
      <c r="B261" s="225" t="s">
        <v>2223</v>
      </c>
      <c r="C261" s="229"/>
      <c r="D261" s="323" t="s">
        <v>2398</v>
      </c>
      <c r="E261" s="177"/>
      <c r="F261" s="235" t="str">
        <f>IF(LEN('Verification Report'!W260)=0,"",'Verification Report'!W260)</f>
        <v/>
      </c>
      <c r="G261" s="1" t="str">
        <f t="shared" si="9"/>
        <v>NP</v>
      </c>
      <c r="H261" s="177"/>
      <c r="I261" s="177"/>
    </row>
    <row r="262" spans="1:9" x14ac:dyDescent="0.2">
      <c r="A262" s="76"/>
      <c r="B262" s="85"/>
      <c r="C262" s="87"/>
      <c r="D262" s="325"/>
      <c r="E262" s="177"/>
      <c r="F262" s="17"/>
      <c r="G262" s="1" t="str">
        <f t="shared" si="9"/>
        <v>NP</v>
      </c>
      <c r="H262" s="177"/>
      <c r="I262" s="177"/>
    </row>
    <row r="263" spans="1:9" x14ac:dyDescent="0.2">
      <c r="A263" s="76"/>
      <c r="B263" s="225" t="s">
        <v>2225</v>
      </c>
      <c r="C263" s="229"/>
      <c r="D263" s="323" t="s">
        <v>2399</v>
      </c>
      <c r="E263" s="177"/>
      <c r="F263" s="235" t="str">
        <f>IF(LEN('Verification Report'!W262)=0,"",'Verification Report'!W262)</f>
        <v/>
      </c>
      <c r="G263" s="1" t="str">
        <f t="shared" si="9"/>
        <v>NP</v>
      </c>
      <c r="H263" s="177"/>
      <c r="I263" s="177"/>
    </row>
    <row r="264" spans="1:9" x14ac:dyDescent="0.2">
      <c r="A264" s="76"/>
      <c r="B264" s="77"/>
      <c r="C264" s="80"/>
      <c r="D264" s="324"/>
      <c r="E264" s="177"/>
      <c r="F264" s="17"/>
      <c r="G264" s="1" t="str">
        <f t="shared" si="9"/>
        <v>NP</v>
      </c>
      <c r="H264" s="177"/>
      <c r="I264" s="177"/>
    </row>
    <row r="265" spans="1:9" x14ac:dyDescent="0.2">
      <c r="A265" s="76"/>
      <c r="B265" s="85"/>
      <c r="C265" s="87"/>
      <c r="D265" s="325"/>
      <c r="E265" s="177"/>
      <c r="F265" s="17"/>
      <c r="G265" s="1" t="str">
        <f t="shared" si="9"/>
        <v>NP</v>
      </c>
      <c r="H265" s="177"/>
      <c r="I265" s="177"/>
    </row>
    <row r="266" spans="1:9" x14ac:dyDescent="0.2">
      <c r="A266" s="76"/>
      <c r="B266" s="225" t="s">
        <v>2227</v>
      </c>
      <c r="C266" s="229"/>
      <c r="D266" s="323" t="s">
        <v>2400</v>
      </c>
      <c r="E266" s="177"/>
      <c r="F266" s="235" t="str">
        <f>IF(LEN('Verification Report'!W265)=0,"",'Verification Report'!W265)</f>
        <v/>
      </c>
      <c r="G266" s="1" t="str">
        <f t="shared" si="9"/>
        <v>NP</v>
      </c>
      <c r="H266" s="177"/>
      <c r="I266" s="177"/>
    </row>
    <row r="267" spans="1:9" x14ac:dyDescent="0.2">
      <c r="A267" s="76"/>
      <c r="B267" s="85"/>
      <c r="C267" s="87"/>
      <c r="D267" s="325"/>
      <c r="E267" s="177"/>
      <c r="F267" s="17"/>
      <c r="G267" s="1" t="str">
        <f t="shared" si="9"/>
        <v>NP</v>
      </c>
      <c r="H267" s="177"/>
      <c r="I267" s="177"/>
    </row>
    <row r="268" spans="1:9" x14ac:dyDescent="0.2">
      <c r="A268" s="76"/>
      <c r="B268" s="225" t="s">
        <v>2229</v>
      </c>
      <c r="C268" s="229"/>
      <c r="D268" s="323" t="s">
        <v>2401</v>
      </c>
      <c r="E268" s="177"/>
      <c r="F268" s="235" t="str">
        <f>IF(LEN('Verification Report'!W267)=0,"",'Verification Report'!W267)</f>
        <v/>
      </c>
      <c r="G268" s="1" t="str">
        <f t="shared" si="9"/>
        <v>NP</v>
      </c>
      <c r="H268" s="177"/>
      <c r="I268" s="177"/>
    </row>
    <row r="269" spans="1:9" x14ac:dyDescent="0.2">
      <c r="A269" s="76"/>
      <c r="B269" s="85"/>
      <c r="C269" s="87"/>
      <c r="D269" s="325"/>
      <c r="E269" s="177"/>
      <c r="F269" s="17"/>
      <c r="G269" s="1" t="str">
        <f t="shared" si="9"/>
        <v>NP</v>
      </c>
      <c r="H269" s="177"/>
      <c r="I269" s="177"/>
    </row>
    <row r="270" spans="1:9" ht="16" thickBot="1" x14ac:dyDescent="0.25">
      <c r="A270" s="78"/>
      <c r="B270" s="78" t="s">
        <v>2231</v>
      </c>
      <c r="C270" s="81"/>
      <c r="D270" s="277" t="s">
        <v>2402</v>
      </c>
      <c r="E270" s="177"/>
      <c r="F270" s="235" t="str">
        <f>IF(LEN('Verification Report'!W269)=0,"",'Verification Report'!W269)</f>
        <v/>
      </c>
      <c r="G270" s="1" t="str">
        <f t="shared" si="9"/>
        <v>NP</v>
      </c>
      <c r="H270" s="177"/>
      <c r="I270" s="177"/>
    </row>
    <row r="271" spans="1:9" ht="16" thickTop="1" x14ac:dyDescent="0.2">
      <c r="A271" s="76" t="s">
        <v>2403</v>
      </c>
      <c r="B271" s="76"/>
      <c r="C271" s="79"/>
      <c r="D271" s="273" t="s">
        <v>2404</v>
      </c>
      <c r="E271" s="177"/>
      <c r="F271" s="17"/>
      <c r="G271" s="90" t="str">
        <f>IF(AND(LEN(F271)&gt;0,NOT(F271=FALSE),NOT(F271="N/A")),"P","NP")</f>
        <v>NP</v>
      </c>
      <c r="H271" s="261" t="s">
        <v>2616</v>
      </c>
      <c r="I271" s="259"/>
    </row>
    <row r="272" spans="1:9" x14ac:dyDescent="0.2">
      <c r="A272" s="76"/>
      <c r="B272" s="76" t="s">
        <v>2259</v>
      </c>
      <c r="C272" s="76"/>
      <c r="D272" s="275" t="s">
        <v>2405</v>
      </c>
      <c r="E272" s="177"/>
      <c r="F272" s="17"/>
      <c r="G272" s="1" t="str">
        <f>G271</f>
        <v>NP</v>
      </c>
      <c r="H272" s="177"/>
      <c r="I272" s="177"/>
    </row>
    <row r="273" spans="1:8" x14ac:dyDescent="0.2">
      <c r="A273" s="76"/>
      <c r="B273" s="76"/>
      <c r="C273" s="77" t="s">
        <v>2221</v>
      </c>
      <c r="D273" s="324" t="s">
        <v>2406</v>
      </c>
      <c r="E273" s="177"/>
      <c r="F273" s="235" t="str">
        <f>IF(LEN('Verification Report'!W272)=0,"",'Verification Report'!W272)</f>
        <v/>
      </c>
      <c r="G273" s="1" t="str">
        <f t="shared" ref="G273:G277" si="10">G272</f>
        <v>NP</v>
      </c>
      <c r="H273" s="177"/>
    </row>
    <row r="274" spans="1:8" x14ac:dyDescent="0.2">
      <c r="A274" s="76"/>
      <c r="B274" s="76"/>
      <c r="C274" s="85"/>
      <c r="D274" s="325"/>
      <c r="E274" s="177"/>
      <c r="F274" s="17"/>
      <c r="G274" s="1" t="str">
        <f t="shared" si="10"/>
        <v>NP</v>
      </c>
      <c r="H274" s="177"/>
    </row>
    <row r="275" spans="1:8" x14ac:dyDescent="0.2">
      <c r="A275" s="76"/>
      <c r="B275" s="77"/>
      <c r="C275" s="77" t="s">
        <v>2223</v>
      </c>
      <c r="D275" s="324" t="s">
        <v>2407</v>
      </c>
      <c r="E275" s="177"/>
      <c r="F275" s="235" t="str">
        <f>IF(LEN('Verification Report'!W274)=0,"",'Verification Report'!W274)</f>
        <v/>
      </c>
      <c r="G275" s="1" t="str">
        <f t="shared" si="10"/>
        <v>NP</v>
      </c>
      <c r="H275" s="177"/>
    </row>
    <row r="276" spans="1:8" x14ac:dyDescent="0.2">
      <c r="A276" s="76"/>
      <c r="B276" s="85"/>
      <c r="C276" s="85"/>
      <c r="D276" s="325"/>
      <c r="E276" s="177"/>
      <c r="F276" s="17"/>
      <c r="G276" s="1" t="str">
        <f t="shared" si="10"/>
        <v>NP</v>
      </c>
      <c r="H276" s="177"/>
    </row>
    <row r="277" spans="1:8" ht="15" customHeight="1" thickBot="1" x14ac:dyDescent="0.25">
      <c r="A277" s="78"/>
      <c r="B277" s="78" t="s">
        <v>2261</v>
      </c>
      <c r="C277" s="81"/>
      <c r="D277" s="277" t="s">
        <v>2408</v>
      </c>
      <c r="E277" s="177"/>
      <c r="F277" s="235" t="str">
        <f>IF(LEN('Verification Report'!W276)=0,"",'Verification Report'!W276)</f>
        <v/>
      </c>
      <c r="G277" s="1" t="str">
        <f t="shared" si="10"/>
        <v>NP</v>
      </c>
      <c r="H277" s="177"/>
    </row>
    <row r="278" spans="1:8" ht="16" hidden="1" thickTop="1" x14ac:dyDescent="0.2">
      <c r="A278" s="76" t="s">
        <v>2409</v>
      </c>
      <c r="B278" s="76"/>
      <c r="C278" s="79"/>
      <c r="D278" s="273" t="s">
        <v>2410</v>
      </c>
      <c r="E278" s="177"/>
      <c r="F278" s="17"/>
      <c r="G278" s="177" t="s">
        <v>38</v>
      </c>
      <c r="H278" s="177"/>
    </row>
    <row r="279" spans="1:8" ht="16" hidden="1" thickTop="1" x14ac:dyDescent="0.2">
      <c r="A279" s="76"/>
      <c r="B279" s="85" t="s">
        <v>2259</v>
      </c>
      <c r="C279" s="87"/>
      <c r="D279" s="274" t="s">
        <v>2411</v>
      </c>
      <c r="E279" s="177"/>
      <c r="F279" s="235" t="str">
        <f>IF(LEN('Verification Report'!W278)=0,"",'Verification Report'!W278)</f>
        <v/>
      </c>
      <c r="G279" s="177" t="s">
        <v>38</v>
      </c>
      <c r="H279" s="177"/>
    </row>
    <row r="280" spans="1:8" ht="17" hidden="1" thickTop="1" thickBot="1" x14ac:dyDescent="0.25">
      <c r="A280" s="78"/>
      <c r="B280" s="78" t="s">
        <v>2261</v>
      </c>
      <c r="C280" s="81"/>
      <c r="D280" s="277" t="s">
        <v>2412</v>
      </c>
      <c r="E280" s="177"/>
      <c r="F280" s="235" t="str">
        <f>IF(LEN('Verification Report'!W279)=0,"",'Verification Report'!W279)</f>
        <v/>
      </c>
      <c r="G280" s="177" t="s">
        <v>38</v>
      </c>
      <c r="H280" s="177"/>
    </row>
    <row r="281" spans="1:8" ht="16" hidden="1" thickTop="1" x14ac:dyDescent="0.2">
      <c r="A281" s="82" t="s">
        <v>2413</v>
      </c>
      <c r="B281" s="82"/>
      <c r="C281" s="88"/>
      <c r="D281" s="328" t="s">
        <v>2414</v>
      </c>
      <c r="E281" s="177"/>
      <c r="F281" s="235" t="str">
        <f>IF(LEN('Verification Report'!W280)=0,"",'Verification Report'!W280)</f>
        <v/>
      </c>
      <c r="G281" s="177" t="s">
        <v>38</v>
      </c>
      <c r="H281" s="177"/>
    </row>
    <row r="282" spans="1:8" ht="16" hidden="1" thickTop="1" x14ac:dyDescent="0.2">
      <c r="A282" s="77"/>
      <c r="B282" s="77"/>
      <c r="C282" s="80"/>
      <c r="D282" s="327"/>
      <c r="E282" s="177"/>
      <c r="F282" s="17"/>
      <c r="G282" s="177" t="s">
        <v>38</v>
      </c>
      <c r="H282" s="177"/>
    </row>
    <row r="283" spans="1:8" ht="16" hidden="1" thickTop="1" x14ac:dyDescent="0.2">
      <c r="A283" s="77"/>
      <c r="B283" s="77"/>
      <c r="C283" s="80"/>
      <c r="D283" s="327"/>
      <c r="E283" s="177"/>
      <c r="F283" s="17"/>
      <c r="G283" s="177" t="s">
        <v>38</v>
      </c>
      <c r="H283" s="177"/>
    </row>
    <row r="284" spans="1:8" ht="17" hidden="1" thickTop="1" thickBot="1" x14ac:dyDescent="0.25">
      <c r="A284" s="78"/>
      <c r="B284" s="78"/>
      <c r="C284" s="81"/>
      <c r="D284" s="329"/>
      <c r="E284" s="177"/>
      <c r="F284" s="17"/>
      <c r="G284" s="177" t="s">
        <v>38</v>
      </c>
      <c r="H284" s="177"/>
    </row>
    <row r="285" spans="1:8" ht="16" hidden="1" thickTop="1" x14ac:dyDescent="0.2">
      <c r="A285" s="76" t="s">
        <v>2416</v>
      </c>
      <c r="B285" s="76"/>
      <c r="C285" s="79"/>
      <c r="D285" s="327" t="s">
        <v>2417</v>
      </c>
      <c r="E285" s="177"/>
      <c r="F285" s="17"/>
      <c r="G285" s="177" t="s">
        <v>38</v>
      </c>
      <c r="H285" s="177"/>
    </row>
    <row r="286" spans="1:8" ht="16" hidden="1" thickTop="1" x14ac:dyDescent="0.2">
      <c r="A286" s="76"/>
      <c r="B286" s="76"/>
      <c r="C286" s="79"/>
      <c r="D286" s="327"/>
      <c r="E286" s="177"/>
      <c r="F286" s="17"/>
      <c r="G286" s="177" t="s">
        <v>38</v>
      </c>
      <c r="H286" s="177"/>
    </row>
    <row r="287" spans="1:8" ht="16" hidden="1" thickTop="1" x14ac:dyDescent="0.2">
      <c r="A287" s="76"/>
      <c r="B287" s="77" t="s">
        <v>2221</v>
      </c>
      <c r="C287" s="80"/>
      <c r="D287" s="324" t="s">
        <v>2419</v>
      </c>
      <c r="E287" s="177"/>
      <c r="F287" s="235" t="str">
        <f>IF(LEN('Verification Report'!W286)=0,"",'Verification Report'!W286)</f>
        <v/>
      </c>
      <c r="G287" s="177" t="s">
        <v>38</v>
      </c>
      <c r="H287" s="177"/>
    </row>
    <row r="288" spans="1:8" ht="16" hidden="1" thickTop="1" x14ac:dyDescent="0.2">
      <c r="A288" s="76"/>
      <c r="B288" s="85"/>
      <c r="C288" s="87"/>
      <c r="D288" s="325"/>
      <c r="E288" s="177"/>
      <c r="F288" s="17"/>
      <c r="G288" s="177" t="s">
        <v>38</v>
      </c>
      <c r="H288" s="177"/>
    </row>
    <row r="289" spans="1:8" ht="16" hidden="1" thickTop="1" x14ac:dyDescent="0.2">
      <c r="A289" s="76"/>
      <c r="B289" s="221" t="s">
        <v>2223</v>
      </c>
      <c r="C289" s="228"/>
      <c r="D289" s="200" t="s">
        <v>2420</v>
      </c>
      <c r="E289" s="177"/>
      <c r="F289" s="235" t="str">
        <f>IF(LEN('Verification Report'!W288)=0,"",'Verification Report'!W288)</f>
        <v/>
      </c>
      <c r="G289" s="177" t="s">
        <v>38</v>
      </c>
      <c r="H289" s="177"/>
    </row>
    <row r="290" spans="1:8" ht="16" hidden="1" thickTop="1" x14ac:dyDescent="0.2">
      <c r="A290" s="76"/>
      <c r="B290" s="76" t="s">
        <v>2225</v>
      </c>
      <c r="C290" s="79"/>
      <c r="D290" s="275" t="s">
        <v>2421</v>
      </c>
      <c r="E290" s="177"/>
      <c r="F290" s="235" t="str">
        <f>IF(LEN('Verification Report'!W289)=0,"",'Verification Report'!W289)</f>
        <v/>
      </c>
      <c r="G290" s="177" t="s">
        <v>38</v>
      </c>
      <c r="H290" s="177"/>
    </row>
    <row r="291" spans="1:8" ht="17" hidden="1" thickTop="1" thickBot="1" x14ac:dyDescent="0.25">
      <c r="A291" s="78"/>
      <c r="B291" s="78"/>
      <c r="C291" s="81"/>
      <c r="D291" s="220" t="s">
        <v>2422</v>
      </c>
      <c r="E291" s="177"/>
      <c r="F291" s="17"/>
      <c r="G291" s="177" t="s">
        <v>38</v>
      </c>
      <c r="H291" s="177"/>
    </row>
    <row r="292" spans="1:8" ht="16" hidden="1" thickTop="1" x14ac:dyDescent="0.2">
      <c r="A292" s="76" t="s">
        <v>2423</v>
      </c>
      <c r="B292" s="76"/>
      <c r="C292" s="79"/>
      <c r="D292" s="273" t="s">
        <v>2424</v>
      </c>
      <c r="E292" s="177"/>
      <c r="F292" s="226"/>
      <c r="G292" s="177" t="s">
        <v>38</v>
      </c>
      <c r="H292" s="177"/>
    </row>
    <row r="293" spans="1:8" ht="16" hidden="1" thickTop="1" x14ac:dyDescent="0.2">
      <c r="A293" s="76"/>
      <c r="B293" s="77" t="s">
        <v>2221</v>
      </c>
      <c r="C293" s="80"/>
      <c r="D293" s="324" t="s">
        <v>2426</v>
      </c>
      <c r="E293" s="177"/>
      <c r="F293" s="235" t="str">
        <f>IF(LEN('Verification Report'!W292)=0,"",'Verification Report'!W292)</f>
        <v/>
      </c>
      <c r="G293" s="177" t="s">
        <v>38</v>
      </c>
      <c r="H293" s="177"/>
    </row>
    <row r="294" spans="1:8" ht="16" hidden="1" thickTop="1" x14ac:dyDescent="0.2">
      <c r="A294" s="76"/>
      <c r="B294" s="77"/>
      <c r="C294" s="80"/>
      <c r="D294" s="324"/>
      <c r="E294" s="177"/>
      <c r="F294" s="234"/>
      <c r="G294" s="177" t="s">
        <v>38</v>
      </c>
      <c r="H294" s="177"/>
    </row>
    <row r="295" spans="1:8" ht="16" hidden="1" thickTop="1" x14ac:dyDescent="0.2">
      <c r="A295" s="76"/>
      <c r="B295" s="85"/>
      <c r="C295" s="87"/>
      <c r="D295" s="325"/>
      <c r="E295" s="177"/>
      <c r="F295" s="226"/>
      <c r="G295" s="177" t="s">
        <v>38</v>
      </c>
      <c r="H295" s="177"/>
    </row>
    <row r="296" spans="1:8" ht="16" hidden="1" thickTop="1" x14ac:dyDescent="0.2">
      <c r="A296" s="76"/>
      <c r="B296" s="77" t="s">
        <v>2223</v>
      </c>
      <c r="C296" s="80"/>
      <c r="D296" s="324" t="s">
        <v>2427</v>
      </c>
      <c r="E296" s="177"/>
      <c r="F296" s="235" t="str">
        <f>IF(LEN('Verification Report'!W295)=0,"",'Verification Report'!W295)</f>
        <v/>
      </c>
      <c r="G296" s="177" t="s">
        <v>38</v>
      </c>
      <c r="H296" s="177"/>
    </row>
    <row r="297" spans="1:8" ht="16" hidden="1" thickTop="1" x14ac:dyDescent="0.2">
      <c r="A297" s="76"/>
      <c r="B297" s="77"/>
      <c r="C297" s="80"/>
      <c r="D297" s="324"/>
      <c r="E297" s="177"/>
      <c r="F297" s="234"/>
      <c r="G297" s="177" t="s">
        <v>38</v>
      </c>
      <c r="H297" s="177"/>
    </row>
    <row r="298" spans="1:8" ht="16" hidden="1" thickTop="1" x14ac:dyDescent="0.2">
      <c r="A298" s="76"/>
      <c r="B298" s="85"/>
      <c r="C298" s="87"/>
      <c r="D298" s="325"/>
      <c r="E298" s="177"/>
      <c r="F298" s="17"/>
      <c r="G298" s="177" t="s">
        <v>38</v>
      </c>
      <c r="H298" s="177"/>
    </row>
    <row r="299" spans="1:8" ht="16" hidden="1" thickTop="1" x14ac:dyDescent="0.2">
      <c r="A299" s="77"/>
      <c r="B299" s="77" t="s">
        <v>2225</v>
      </c>
      <c r="C299" s="80"/>
      <c r="D299" s="324" t="s">
        <v>2428</v>
      </c>
      <c r="E299" s="177"/>
      <c r="F299" s="235" t="str">
        <f>IF(LEN('Verification Report'!W298)=0,"",'Verification Report'!W298)</f>
        <v/>
      </c>
      <c r="G299" s="177" t="s">
        <v>38</v>
      </c>
      <c r="H299" s="177"/>
    </row>
    <row r="300" spans="1:8" ht="17" hidden="1" thickTop="1" thickBot="1" x14ac:dyDescent="0.25">
      <c r="A300" s="78"/>
      <c r="B300" s="78"/>
      <c r="C300" s="81"/>
      <c r="D300" s="326"/>
      <c r="E300" s="177"/>
      <c r="F300" s="17"/>
      <c r="G300" s="177" t="s">
        <v>38</v>
      </c>
      <c r="H300" s="177"/>
    </row>
    <row r="301" spans="1:8" ht="16" hidden="1" thickTop="1" x14ac:dyDescent="0.2">
      <c r="A301" s="76" t="s">
        <v>2429</v>
      </c>
      <c r="B301" s="76"/>
      <c r="C301" s="79"/>
      <c r="D301" s="327" t="s">
        <v>2430</v>
      </c>
      <c r="E301" s="177"/>
      <c r="F301" s="17"/>
      <c r="G301" s="177" t="s">
        <v>38</v>
      </c>
      <c r="H301" s="177"/>
    </row>
    <row r="302" spans="1:8" ht="16" hidden="1" thickTop="1" x14ac:dyDescent="0.2">
      <c r="A302" s="76"/>
      <c r="B302" s="76"/>
      <c r="C302" s="79"/>
      <c r="D302" s="327"/>
      <c r="E302" s="177"/>
      <c r="F302" s="17"/>
      <c r="G302" s="177" t="s">
        <v>38</v>
      </c>
      <c r="H302" s="177"/>
    </row>
    <row r="303" spans="1:8" ht="16" hidden="1" thickTop="1" x14ac:dyDescent="0.2">
      <c r="A303" s="76"/>
      <c r="B303" s="76"/>
      <c r="C303" s="79"/>
      <c r="D303" s="327"/>
      <c r="E303" s="177"/>
      <c r="F303" s="17"/>
      <c r="G303" s="177" t="s">
        <v>38</v>
      </c>
      <c r="H303" s="177"/>
    </row>
    <row r="304" spans="1:8" ht="16" hidden="1" thickTop="1" x14ac:dyDescent="0.2">
      <c r="A304" s="76"/>
      <c r="B304" s="76"/>
      <c r="C304" s="79"/>
      <c r="D304" s="327"/>
      <c r="E304" s="177"/>
      <c r="F304" s="17"/>
      <c r="G304" s="177" t="s">
        <v>38</v>
      </c>
      <c r="H304" s="177"/>
    </row>
    <row r="305" spans="1:8" ht="16" hidden="1" thickTop="1" x14ac:dyDescent="0.2">
      <c r="A305" s="76"/>
      <c r="B305" s="77" t="s">
        <v>2221</v>
      </c>
      <c r="C305" s="80"/>
      <c r="D305" s="324" t="s">
        <v>2432</v>
      </c>
      <c r="E305" s="177"/>
      <c r="F305" s="235" t="str">
        <f>IF(LEN('Verification Report'!W304)=0,"",'Verification Report'!W304)</f>
        <v/>
      </c>
      <c r="G305" s="177" t="s">
        <v>38</v>
      </c>
      <c r="H305" s="177"/>
    </row>
    <row r="306" spans="1:8" ht="16" hidden="1" thickTop="1" x14ac:dyDescent="0.2">
      <c r="A306" s="76"/>
      <c r="B306" s="85"/>
      <c r="C306" s="87"/>
      <c r="D306" s="325"/>
      <c r="E306" s="177"/>
      <c r="F306" s="17"/>
      <c r="G306" s="177" t="s">
        <v>38</v>
      </c>
      <c r="H306" s="177"/>
    </row>
    <row r="307" spans="1:8" ht="16" hidden="1" thickTop="1" x14ac:dyDescent="0.2">
      <c r="A307" s="76"/>
      <c r="B307" s="225" t="s">
        <v>2223</v>
      </c>
      <c r="C307" s="229"/>
      <c r="D307" s="323" t="s">
        <v>2433</v>
      </c>
      <c r="E307" s="177"/>
      <c r="F307" s="235" t="str">
        <f>IF(LEN('Verification Report'!W306)=0,"",'Verification Report'!W306)</f>
        <v/>
      </c>
      <c r="G307" s="177" t="s">
        <v>38</v>
      </c>
      <c r="H307" s="177"/>
    </row>
    <row r="308" spans="1:8" ht="16" hidden="1" thickTop="1" x14ac:dyDescent="0.2">
      <c r="A308" s="76"/>
      <c r="B308" s="77"/>
      <c r="C308" s="80"/>
      <c r="D308" s="324"/>
      <c r="E308" s="177"/>
      <c r="F308" s="17"/>
      <c r="G308" s="177" t="s">
        <v>38</v>
      </c>
      <c r="H308" s="177"/>
    </row>
    <row r="309" spans="1:8" ht="16" hidden="1" thickTop="1" x14ac:dyDescent="0.2">
      <c r="A309" s="76"/>
      <c r="B309" s="77"/>
      <c r="C309" s="80"/>
      <c r="D309" s="324"/>
      <c r="E309" s="177"/>
      <c r="F309" s="17"/>
      <c r="G309" s="177" t="s">
        <v>38</v>
      </c>
      <c r="H309" s="177"/>
    </row>
    <row r="310" spans="1:8" ht="16" hidden="1" thickTop="1" x14ac:dyDescent="0.2">
      <c r="A310" s="76"/>
      <c r="B310" s="85"/>
      <c r="C310" s="87"/>
      <c r="D310" s="325"/>
      <c r="E310" s="177"/>
      <c r="F310" s="17"/>
      <c r="G310" s="177" t="s">
        <v>38</v>
      </c>
      <c r="H310" s="177"/>
    </row>
    <row r="311" spans="1:8" ht="16" hidden="1" thickTop="1" x14ac:dyDescent="0.2">
      <c r="A311" s="76"/>
      <c r="B311" s="221" t="s">
        <v>2225</v>
      </c>
      <c r="C311" s="228"/>
      <c r="D311" s="200" t="s">
        <v>2434</v>
      </c>
      <c r="E311" s="177"/>
      <c r="F311" s="235" t="str">
        <f>IF(LEN('Verification Report'!W310)=0,"",'Verification Report'!W310)</f>
        <v/>
      </c>
      <c r="G311" s="177" t="s">
        <v>38</v>
      </c>
      <c r="H311" s="177"/>
    </row>
    <row r="312" spans="1:8" ht="16" hidden="1" thickTop="1" x14ac:dyDescent="0.2">
      <c r="A312" s="76"/>
      <c r="B312" s="225" t="s">
        <v>2227</v>
      </c>
      <c r="C312" s="229"/>
      <c r="D312" s="323" t="s">
        <v>2435</v>
      </c>
      <c r="E312" s="177"/>
      <c r="F312" s="235" t="str">
        <f>IF(LEN('Verification Report'!W311)=0,"",'Verification Report'!W311)</f>
        <v/>
      </c>
      <c r="G312" s="177" t="s">
        <v>38</v>
      </c>
      <c r="H312" s="177"/>
    </row>
    <row r="313" spans="1:8" ht="16" hidden="1" thickTop="1" x14ac:dyDescent="0.2">
      <c r="A313" s="76"/>
      <c r="B313" s="77"/>
      <c r="C313" s="80"/>
      <c r="D313" s="324"/>
      <c r="E313" s="177"/>
      <c r="F313" s="17"/>
      <c r="G313" s="177" t="s">
        <v>38</v>
      </c>
      <c r="H313" s="177"/>
    </row>
    <row r="314" spans="1:8" ht="16" hidden="1" thickTop="1" x14ac:dyDescent="0.2">
      <c r="A314" s="76"/>
      <c r="B314" s="85"/>
      <c r="C314" s="87"/>
      <c r="D314" s="325"/>
      <c r="E314" s="177"/>
      <c r="F314" s="17"/>
      <c r="G314" s="177" t="s">
        <v>38</v>
      </c>
      <c r="H314" s="177"/>
    </row>
    <row r="315" spans="1:8" ht="16" hidden="1" thickTop="1" x14ac:dyDescent="0.2">
      <c r="A315" s="76"/>
      <c r="B315" s="225" t="s">
        <v>2229</v>
      </c>
      <c r="C315" s="229"/>
      <c r="D315" s="323" t="s">
        <v>2436</v>
      </c>
      <c r="E315" s="177"/>
      <c r="F315" s="235" t="str">
        <f>IF(LEN('Verification Report'!W314)=0,"",'Verification Report'!W314)</f>
        <v/>
      </c>
      <c r="G315" s="177" t="s">
        <v>38</v>
      </c>
      <c r="H315" s="177"/>
    </row>
    <row r="316" spans="1:8" ht="16" hidden="1" thickTop="1" x14ac:dyDescent="0.2">
      <c r="A316" s="76"/>
      <c r="B316" s="77"/>
      <c r="C316" s="80"/>
      <c r="D316" s="324"/>
      <c r="E316" s="177"/>
      <c r="F316" s="17"/>
      <c r="G316" s="177" t="s">
        <v>38</v>
      </c>
      <c r="H316" s="177"/>
    </row>
    <row r="317" spans="1:8" ht="16" hidden="1" thickTop="1" x14ac:dyDescent="0.2">
      <c r="A317" s="76"/>
      <c r="B317" s="85"/>
      <c r="C317" s="87"/>
      <c r="D317" s="325"/>
      <c r="E317" s="177"/>
      <c r="F317" s="17"/>
      <c r="G317" s="177" t="s">
        <v>38</v>
      </c>
      <c r="H317" s="177"/>
    </row>
    <row r="318" spans="1:8" ht="16" hidden="1" thickTop="1" x14ac:dyDescent="0.2">
      <c r="A318" s="76"/>
      <c r="B318" s="221" t="s">
        <v>2231</v>
      </c>
      <c r="C318" s="228"/>
      <c r="D318" s="200" t="s">
        <v>2437</v>
      </c>
      <c r="E318" s="177"/>
      <c r="F318" s="235" t="str">
        <f>IF(LEN('Verification Report'!W317)=0,"",'Verification Report'!W317)</f>
        <v/>
      </c>
      <c r="G318" s="177" t="s">
        <v>38</v>
      </c>
      <c r="H318" s="177"/>
    </row>
    <row r="319" spans="1:8" ht="16" hidden="1" thickTop="1" x14ac:dyDescent="0.2">
      <c r="A319" s="76"/>
      <c r="B319" s="225" t="s">
        <v>2233</v>
      </c>
      <c r="C319" s="229"/>
      <c r="D319" s="323" t="s">
        <v>2438</v>
      </c>
      <c r="E319" s="177"/>
      <c r="F319" s="235" t="str">
        <f>IF(LEN('Verification Report'!W318)=0,"",'Verification Report'!W318)</f>
        <v/>
      </c>
      <c r="G319" s="177" t="s">
        <v>38</v>
      </c>
      <c r="H319" s="177"/>
    </row>
    <row r="320" spans="1:8" ht="16" hidden="1" thickTop="1" x14ac:dyDescent="0.2">
      <c r="A320" s="76"/>
      <c r="B320" s="77"/>
      <c r="C320" s="80"/>
      <c r="D320" s="324"/>
      <c r="E320" s="177"/>
      <c r="F320" s="17"/>
      <c r="G320" s="177" t="s">
        <v>38</v>
      </c>
      <c r="H320" s="177"/>
    </row>
    <row r="321" spans="1:8" ht="16" hidden="1" thickTop="1" x14ac:dyDescent="0.2">
      <c r="A321" s="76"/>
      <c r="B321" s="77"/>
      <c r="C321" s="80"/>
      <c r="D321" s="324"/>
      <c r="E321" s="177"/>
      <c r="F321" s="17"/>
      <c r="G321" s="177" t="s">
        <v>38</v>
      </c>
      <c r="H321" s="177"/>
    </row>
    <row r="322" spans="1:8" ht="16" hidden="1" thickTop="1" x14ac:dyDescent="0.2">
      <c r="A322" s="76"/>
      <c r="B322" s="85"/>
      <c r="C322" s="87"/>
      <c r="D322" s="325"/>
      <c r="E322" s="177"/>
      <c r="F322" s="17"/>
      <c r="G322" s="177" t="s">
        <v>38</v>
      </c>
      <c r="H322" s="177"/>
    </row>
    <row r="323" spans="1:8" ht="17" hidden="1" thickTop="1" thickBot="1" x14ac:dyDescent="0.25">
      <c r="A323" s="78"/>
      <c r="B323" s="78" t="s">
        <v>2235</v>
      </c>
      <c r="C323" s="81"/>
      <c r="D323" s="277" t="s">
        <v>2439</v>
      </c>
      <c r="E323" s="177"/>
      <c r="F323" s="235" t="str">
        <f>IF(LEN('Verification Report'!W322)=0,"",'Verification Report'!W322)</f>
        <v/>
      </c>
      <c r="G323" s="177" t="s">
        <v>38</v>
      </c>
      <c r="H323" s="177"/>
    </row>
    <row r="324" spans="1:8" ht="16" hidden="1" thickTop="1" x14ac:dyDescent="0.2">
      <c r="A324" s="76" t="s">
        <v>2440</v>
      </c>
      <c r="B324" s="76"/>
      <c r="C324" s="79"/>
      <c r="D324" s="327" t="s">
        <v>2441</v>
      </c>
      <c r="E324" s="177"/>
      <c r="F324" s="17"/>
      <c r="G324" s="177" t="s">
        <v>38</v>
      </c>
      <c r="H324" s="177"/>
    </row>
    <row r="325" spans="1:8" ht="16" hidden="1" thickTop="1" x14ac:dyDescent="0.2">
      <c r="A325" s="76"/>
      <c r="B325" s="76"/>
      <c r="C325" s="79"/>
      <c r="D325" s="327"/>
      <c r="E325" s="177"/>
      <c r="F325" s="17"/>
      <c r="G325" s="177" t="s">
        <v>38</v>
      </c>
      <c r="H325" s="177"/>
    </row>
    <row r="326" spans="1:8" ht="16" hidden="1" thickTop="1" x14ac:dyDescent="0.2">
      <c r="A326" s="76"/>
      <c r="B326" s="85" t="s">
        <v>2259</v>
      </c>
      <c r="C326" s="87"/>
      <c r="D326" s="274" t="s">
        <v>2443</v>
      </c>
      <c r="E326" s="177"/>
      <c r="F326" s="235" t="str">
        <f>IF(LEN('Verification Report'!W325)=0,"",'Verification Report'!W325)</f>
        <v/>
      </c>
      <c r="G326" s="177" t="s">
        <v>38</v>
      </c>
      <c r="H326" s="177"/>
    </row>
    <row r="327" spans="1:8" ht="17" hidden="1" thickTop="1" thickBot="1" x14ac:dyDescent="0.25">
      <c r="A327" s="78"/>
      <c r="B327" s="78" t="s">
        <v>2261</v>
      </c>
      <c r="C327" s="81"/>
      <c r="D327" s="277" t="s">
        <v>2444</v>
      </c>
      <c r="E327" s="177"/>
      <c r="F327" s="235" t="str">
        <f>IF(LEN('Verification Report'!W326)=0,"",'Verification Report'!W326)</f>
        <v/>
      </c>
      <c r="G327" s="177" t="s">
        <v>38</v>
      </c>
      <c r="H327" s="177"/>
    </row>
    <row r="328" spans="1:8" ht="16" hidden="1" thickTop="1" x14ac:dyDescent="0.2">
      <c r="A328" s="82" t="s">
        <v>2445</v>
      </c>
      <c r="B328" s="82"/>
      <c r="C328" s="88"/>
      <c r="D328" s="328" t="s">
        <v>2446</v>
      </c>
      <c r="E328" s="177"/>
      <c r="F328" s="235" t="str">
        <f>IF(LEN('Verification Report'!W327)=0,"",'Verification Report'!W327)</f>
        <v/>
      </c>
      <c r="G328" s="177" t="s">
        <v>38</v>
      </c>
      <c r="H328" s="177"/>
    </row>
    <row r="329" spans="1:8" ht="17" hidden="1" thickTop="1" thickBot="1" x14ac:dyDescent="0.25">
      <c r="A329" s="78"/>
      <c r="B329" s="78"/>
      <c r="C329" s="81"/>
      <c r="D329" s="329"/>
      <c r="E329" s="177"/>
      <c r="F329" s="17"/>
      <c r="G329" s="177" t="s">
        <v>38</v>
      </c>
      <c r="H329" s="177"/>
    </row>
    <row r="330" spans="1:8" ht="16" hidden="1" thickTop="1" x14ac:dyDescent="0.2">
      <c r="A330" s="82" t="s">
        <v>2448</v>
      </c>
      <c r="B330" s="82"/>
      <c r="C330" s="88"/>
      <c r="D330" s="328" t="s">
        <v>2449</v>
      </c>
      <c r="E330" s="177"/>
      <c r="F330" s="235" t="str">
        <f>IF(LEN('Verification Report'!W329)=0,"",'Verification Report'!W329)</f>
        <v/>
      </c>
      <c r="G330" s="177" t="s">
        <v>38</v>
      </c>
      <c r="H330" s="177"/>
    </row>
    <row r="331" spans="1:8" ht="17" hidden="1" thickTop="1" thickBot="1" x14ac:dyDescent="0.25">
      <c r="A331" s="78"/>
      <c r="B331" s="78"/>
      <c r="C331" s="81"/>
      <c r="D331" s="329"/>
      <c r="E331" s="177"/>
      <c r="F331" s="17"/>
      <c r="G331" s="177" t="s">
        <v>38</v>
      </c>
      <c r="H331" s="177"/>
    </row>
    <row r="332" spans="1:8" ht="16" hidden="1" thickTop="1" x14ac:dyDescent="0.2">
      <c r="A332" s="76" t="s">
        <v>2451</v>
      </c>
      <c r="B332" s="76"/>
      <c r="C332" s="79"/>
      <c r="D332" s="327" t="s">
        <v>2452</v>
      </c>
      <c r="E332" s="177"/>
      <c r="F332" s="17"/>
      <c r="G332" s="177" t="s">
        <v>38</v>
      </c>
      <c r="H332" s="177"/>
    </row>
    <row r="333" spans="1:8" ht="16" hidden="1" thickTop="1" x14ac:dyDescent="0.2">
      <c r="A333" s="76"/>
      <c r="B333" s="76"/>
      <c r="C333" s="79"/>
      <c r="D333" s="327"/>
      <c r="E333" s="177"/>
      <c r="F333" s="17"/>
      <c r="G333" s="177" t="s">
        <v>38</v>
      </c>
      <c r="H333" s="177"/>
    </row>
    <row r="334" spans="1:8" ht="16" hidden="1" thickTop="1" x14ac:dyDescent="0.2">
      <c r="A334" s="76"/>
      <c r="B334" s="77" t="s">
        <v>2259</v>
      </c>
      <c r="C334" s="80"/>
      <c r="D334" s="324" t="s">
        <v>2453</v>
      </c>
      <c r="E334" s="177"/>
      <c r="F334" s="235" t="str">
        <f>IF(LEN('Verification Report'!W333)=0,"",'Verification Report'!W333)</f>
        <v/>
      </c>
      <c r="G334" s="177" t="s">
        <v>38</v>
      </c>
      <c r="H334" s="177"/>
    </row>
    <row r="335" spans="1:8" ht="16" hidden="1" thickTop="1" x14ac:dyDescent="0.2">
      <c r="A335" s="76"/>
      <c r="B335" s="85"/>
      <c r="C335" s="87"/>
      <c r="D335" s="325"/>
      <c r="E335" s="177"/>
      <c r="F335" s="17"/>
      <c r="G335" s="177" t="s">
        <v>38</v>
      </c>
      <c r="H335" s="177"/>
    </row>
    <row r="336" spans="1:8" ht="16" hidden="1" thickTop="1" x14ac:dyDescent="0.2">
      <c r="A336" s="76"/>
      <c r="B336" s="76" t="s">
        <v>2261</v>
      </c>
      <c r="C336" s="79"/>
      <c r="D336" s="324" t="s">
        <v>2454</v>
      </c>
      <c r="E336" s="177"/>
      <c r="F336" s="235" t="str">
        <f>IF(LEN('Verification Report'!W335)=0,"",'Verification Report'!W335)</f>
        <v/>
      </c>
      <c r="G336" s="177" t="s">
        <v>38</v>
      </c>
      <c r="H336" s="177"/>
    </row>
    <row r="337" spans="1:8" ht="16" hidden="1" thickTop="1" x14ac:dyDescent="0.2">
      <c r="A337" s="79"/>
      <c r="B337" s="79"/>
      <c r="C337" s="79"/>
      <c r="D337" s="324"/>
      <c r="E337" s="177"/>
      <c r="F337" s="17"/>
      <c r="G337" s="177" t="s">
        <v>38</v>
      </c>
      <c r="H337" s="177"/>
    </row>
    <row r="338" spans="1:8" ht="16" hidden="1" thickTop="1" x14ac:dyDescent="0.2">
      <c r="A338" s="79"/>
      <c r="B338" s="79"/>
      <c r="C338" s="79"/>
      <c r="D338" s="324"/>
      <c r="E338" s="177"/>
      <c r="F338" s="17"/>
      <c r="G338" s="177" t="s">
        <v>38</v>
      </c>
      <c r="H338" s="177"/>
    </row>
    <row r="339" spans="1:8" ht="20" hidden="1" thickTop="1" x14ac:dyDescent="0.25">
      <c r="A339" s="330" t="s">
        <v>2456</v>
      </c>
      <c r="B339" s="330"/>
      <c r="C339" s="330"/>
      <c r="D339" s="330"/>
      <c r="E339" s="177"/>
      <c r="F339" s="116"/>
      <c r="G339" s="177" t="s">
        <v>38</v>
      </c>
      <c r="H339" s="177"/>
    </row>
    <row r="340" spans="1:8" ht="16" hidden="1" thickTop="1" x14ac:dyDescent="0.2">
      <c r="A340" s="77" t="s">
        <v>2457</v>
      </c>
      <c r="B340" s="77"/>
      <c r="C340" s="80"/>
      <c r="D340" s="327" t="s">
        <v>2458</v>
      </c>
      <c r="E340" s="177"/>
      <c r="F340" s="17"/>
      <c r="G340" s="177" t="s">
        <v>38</v>
      </c>
      <c r="H340" s="177"/>
    </row>
    <row r="341" spans="1:8" ht="16" hidden="1" thickTop="1" x14ac:dyDescent="0.2">
      <c r="A341" s="77"/>
      <c r="B341" s="77"/>
      <c r="C341" s="80"/>
      <c r="D341" s="327"/>
      <c r="E341" s="177"/>
      <c r="F341" s="17"/>
      <c r="G341" s="177" t="s">
        <v>38</v>
      </c>
      <c r="H341" s="177"/>
    </row>
    <row r="342" spans="1:8" ht="15" hidden="1" customHeight="1" x14ac:dyDescent="0.2">
      <c r="A342" s="77"/>
      <c r="B342" s="85" t="s">
        <v>2221</v>
      </c>
      <c r="C342" s="87"/>
      <c r="D342" s="274" t="s">
        <v>2460</v>
      </c>
      <c r="E342" s="177"/>
      <c r="F342" s="235" t="str">
        <f>IF(LEN('Verification Report'!W341)=0,"",'Verification Report'!W341)</f>
        <v/>
      </c>
      <c r="G342" s="177" t="s">
        <v>38</v>
      </c>
      <c r="H342" s="177"/>
    </row>
    <row r="343" spans="1:8" ht="16" hidden="1" thickTop="1" x14ac:dyDescent="0.2">
      <c r="A343" s="77"/>
      <c r="B343" s="225" t="s">
        <v>2223</v>
      </c>
      <c r="C343" s="229"/>
      <c r="D343" s="323" t="s">
        <v>2461</v>
      </c>
      <c r="E343" s="177"/>
      <c r="F343" s="235" t="str">
        <f>IF(LEN('Verification Report'!W342)=0,"",'Verification Report'!W342)</f>
        <v/>
      </c>
      <c r="G343" s="177" t="s">
        <v>38</v>
      </c>
      <c r="H343" s="177"/>
    </row>
    <row r="344" spans="1:8" ht="16" hidden="1" thickTop="1" x14ac:dyDescent="0.2">
      <c r="A344" s="77"/>
      <c r="B344" s="85"/>
      <c r="C344" s="87"/>
      <c r="D344" s="325"/>
      <c r="E344" s="177"/>
      <c r="F344" s="17"/>
      <c r="G344" s="177" t="s">
        <v>38</v>
      </c>
      <c r="H344" s="177"/>
    </row>
    <row r="345" spans="1:8" ht="16" hidden="1" thickTop="1" x14ac:dyDescent="0.2">
      <c r="A345" s="77"/>
      <c r="B345" s="225" t="s">
        <v>2225</v>
      </c>
      <c r="C345" s="229"/>
      <c r="D345" s="323" t="s">
        <v>2462</v>
      </c>
      <c r="E345" s="177"/>
      <c r="F345" s="235" t="str">
        <f>IF(LEN('Verification Report'!W344)=0,"",'Verification Report'!W344)</f>
        <v/>
      </c>
      <c r="G345" s="177" t="s">
        <v>38</v>
      </c>
      <c r="H345" s="177"/>
    </row>
    <row r="346" spans="1:8" ht="16" hidden="1" thickTop="1" x14ac:dyDescent="0.2">
      <c r="A346" s="77"/>
      <c r="B346" s="77"/>
      <c r="C346" s="80"/>
      <c r="D346" s="324"/>
      <c r="E346" s="177"/>
      <c r="F346" s="17"/>
      <c r="G346" s="177" t="s">
        <v>38</v>
      </c>
      <c r="H346" s="177"/>
    </row>
    <row r="347" spans="1:8" ht="16" hidden="1" thickTop="1" x14ac:dyDescent="0.2">
      <c r="A347" s="77"/>
      <c r="B347" s="77"/>
      <c r="C347" s="80"/>
      <c r="D347" s="324"/>
      <c r="E347" s="177"/>
      <c r="F347" s="17"/>
      <c r="G347" s="177" t="s">
        <v>38</v>
      </c>
      <c r="H347" s="177"/>
    </row>
    <row r="348" spans="1:8" ht="16" hidden="1" thickTop="1" x14ac:dyDescent="0.2">
      <c r="A348" s="77"/>
      <c r="B348" s="85"/>
      <c r="C348" s="87"/>
      <c r="D348" s="325"/>
      <c r="E348" s="177"/>
      <c r="F348" s="17"/>
      <c r="G348" s="177" t="s">
        <v>38</v>
      </c>
      <c r="H348" s="177"/>
    </row>
    <row r="349" spans="1:8" ht="16" hidden="1" thickTop="1" x14ac:dyDescent="0.2">
      <c r="A349" s="77"/>
      <c r="B349" s="221" t="s">
        <v>2227</v>
      </c>
      <c r="C349" s="228"/>
      <c r="D349" s="200" t="s">
        <v>2463</v>
      </c>
      <c r="E349" s="177"/>
      <c r="F349" s="235" t="str">
        <f>IF(LEN('Verification Report'!W348)=0,"",'Verification Report'!W348)</f>
        <v/>
      </c>
      <c r="G349" s="177" t="s">
        <v>38</v>
      </c>
      <c r="H349" s="177"/>
    </row>
    <row r="350" spans="1:8" ht="15" hidden="1" customHeight="1" x14ac:dyDescent="0.2">
      <c r="A350" s="77"/>
      <c r="B350" s="221" t="s">
        <v>2229</v>
      </c>
      <c r="C350" s="228"/>
      <c r="D350" s="200" t="s">
        <v>2464</v>
      </c>
      <c r="E350" s="177"/>
      <c r="F350" s="235" t="str">
        <f>IF(LEN('Verification Report'!W349)=0,"",'Verification Report'!W349)</f>
        <v/>
      </c>
      <c r="G350" s="177" t="s">
        <v>38</v>
      </c>
      <c r="H350" s="177"/>
    </row>
    <row r="351" spans="1:8" ht="16" hidden="1" thickTop="1" x14ac:dyDescent="0.2">
      <c r="A351" s="77"/>
      <c r="B351" s="225" t="s">
        <v>2231</v>
      </c>
      <c r="C351" s="229"/>
      <c r="D351" s="323" t="s">
        <v>2465</v>
      </c>
      <c r="E351" s="177"/>
      <c r="F351" s="235" t="str">
        <f>IF(LEN('Verification Report'!W350)=0,"",'Verification Report'!W350)</f>
        <v/>
      </c>
      <c r="G351" s="177" t="s">
        <v>38</v>
      </c>
      <c r="H351" s="177"/>
    </row>
    <row r="352" spans="1:8" ht="16" hidden="1" thickTop="1" x14ac:dyDescent="0.2">
      <c r="A352" s="77"/>
      <c r="B352" s="85"/>
      <c r="C352" s="87"/>
      <c r="D352" s="325"/>
      <c r="E352" s="177"/>
      <c r="F352" s="17"/>
      <c r="G352" s="177" t="s">
        <v>38</v>
      </c>
      <c r="H352" s="177"/>
    </row>
    <row r="353" spans="1:8" ht="16" hidden="1" thickTop="1" x14ac:dyDescent="0.2">
      <c r="A353" s="77"/>
      <c r="B353" s="225" t="s">
        <v>2233</v>
      </c>
      <c r="C353" s="229"/>
      <c r="D353" s="323" t="s">
        <v>2466</v>
      </c>
      <c r="E353" s="177"/>
      <c r="F353" s="235" t="str">
        <f>IF(LEN('Verification Report'!W352)=0,"",'Verification Report'!W352)</f>
        <v/>
      </c>
      <c r="G353" s="177" t="s">
        <v>38</v>
      </c>
      <c r="H353" s="177"/>
    </row>
    <row r="354" spans="1:8" ht="16" hidden="1" thickTop="1" x14ac:dyDescent="0.2">
      <c r="A354" s="77"/>
      <c r="B354" s="77"/>
      <c r="C354" s="80"/>
      <c r="D354" s="324"/>
      <c r="E354" s="177"/>
      <c r="F354" s="17"/>
      <c r="G354" s="177" t="s">
        <v>38</v>
      </c>
      <c r="H354" s="177"/>
    </row>
    <row r="355" spans="1:8" ht="16" hidden="1" thickTop="1" x14ac:dyDescent="0.2">
      <c r="A355" s="77"/>
      <c r="B355" s="85"/>
      <c r="C355" s="87"/>
      <c r="D355" s="325"/>
      <c r="E355" s="177"/>
      <c r="F355" s="17"/>
      <c r="G355" s="177" t="s">
        <v>38</v>
      </c>
      <c r="H355" s="177"/>
    </row>
    <row r="356" spans="1:8" ht="16" hidden="1" thickTop="1" x14ac:dyDescent="0.2">
      <c r="A356" s="77"/>
      <c r="B356" s="77" t="s">
        <v>2235</v>
      </c>
      <c r="C356" s="80"/>
      <c r="D356" s="324" t="s">
        <v>2467</v>
      </c>
      <c r="E356" s="177"/>
      <c r="F356" s="235" t="str">
        <f>IF(LEN('Verification Report'!W355)=0,"",'Verification Report'!W355)</f>
        <v/>
      </c>
      <c r="G356" s="177" t="s">
        <v>38</v>
      </c>
      <c r="H356" s="177"/>
    </row>
    <row r="357" spans="1:8" ht="17" hidden="1" thickTop="1" thickBot="1" x14ac:dyDescent="0.25">
      <c r="A357" s="78"/>
      <c r="B357" s="78"/>
      <c r="C357" s="81"/>
      <c r="D357" s="326"/>
      <c r="E357" s="177"/>
      <c r="F357" s="17"/>
      <c r="G357" s="177" t="s">
        <v>38</v>
      </c>
      <c r="H357" s="177"/>
    </row>
    <row r="358" spans="1:8" ht="16" hidden="1" thickTop="1" x14ac:dyDescent="0.2">
      <c r="A358" s="76" t="s">
        <v>2468</v>
      </c>
      <c r="B358" s="76"/>
      <c r="C358" s="79"/>
      <c r="D358" s="327" t="s">
        <v>2469</v>
      </c>
      <c r="E358" s="177"/>
      <c r="F358" s="235" t="str">
        <f>IF(LEN('Verification Report'!W357)=0,"",'Verification Report'!W357)</f>
        <v/>
      </c>
      <c r="G358" s="177" t="s">
        <v>38</v>
      </c>
      <c r="H358" s="177"/>
    </row>
    <row r="359" spans="1:8" hidden="1" x14ac:dyDescent="0.2">
      <c r="A359" s="76"/>
      <c r="B359" s="76"/>
      <c r="C359" s="79"/>
      <c r="D359" s="327"/>
      <c r="E359" s="177"/>
      <c r="F359" s="177"/>
      <c r="G359" s="177" t="s">
        <v>38</v>
      </c>
      <c r="H359" s="177"/>
    </row>
    <row r="360" spans="1:8" hidden="1" x14ac:dyDescent="0.2">
      <c r="A360" s="76"/>
      <c r="B360" s="76"/>
      <c r="C360" s="79"/>
      <c r="D360" s="327"/>
      <c r="E360" s="177"/>
      <c r="F360" s="177"/>
      <c r="G360" s="177" t="s">
        <v>38</v>
      </c>
      <c r="H360" s="177"/>
    </row>
    <row r="361" spans="1:8" hidden="1" x14ac:dyDescent="0.2">
      <c r="A361" s="76"/>
      <c r="B361" s="76"/>
      <c r="C361" s="79"/>
      <c r="D361" s="327"/>
      <c r="E361" s="177"/>
      <c r="F361" s="177"/>
      <c r="G361" s="177" t="s">
        <v>38</v>
      </c>
      <c r="H361" s="177"/>
    </row>
    <row r="362" spans="1:8" hidden="1" x14ac:dyDescent="0.2">
      <c r="A362" s="76"/>
      <c r="B362" s="76" t="s">
        <v>2221</v>
      </c>
      <c r="C362" s="79"/>
      <c r="D362" s="275" t="s">
        <v>2471</v>
      </c>
      <c r="E362" s="177"/>
      <c r="F362" s="177"/>
      <c r="G362" s="177" t="s">
        <v>38</v>
      </c>
      <c r="H362" s="177"/>
    </row>
    <row r="363" spans="1:8" hidden="1" x14ac:dyDescent="0.2">
      <c r="A363" s="76"/>
      <c r="B363" s="76" t="s">
        <v>2223</v>
      </c>
      <c r="C363" s="79"/>
      <c r="D363" s="275" t="s">
        <v>2472</v>
      </c>
      <c r="E363" s="177"/>
      <c r="F363" s="177"/>
      <c r="G363" s="177" t="s">
        <v>38</v>
      </c>
      <c r="H363" s="177"/>
    </row>
    <row r="364" spans="1:8" hidden="1" x14ac:dyDescent="0.2">
      <c r="A364" s="76"/>
      <c r="B364" s="76" t="s">
        <v>2225</v>
      </c>
      <c r="C364" s="79"/>
      <c r="D364" s="275" t="s">
        <v>2473</v>
      </c>
      <c r="E364" s="177"/>
      <c r="F364" s="177"/>
      <c r="G364" s="177" t="s">
        <v>38</v>
      </c>
      <c r="H364" s="177"/>
    </row>
    <row r="365" spans="1:8" hidden="1" x14ac:dyDescent="0.2">
      <c r="A365" s="76"/>
      <c r="B365" s="76" t="s">
        <v>2227</v>
      </c>
      <c r="C365" s="79"/>
      <c r="D365" s="275" t="s">
        <v>2474</v>
      </c>
      <c r="E365" s="177"/>
      <c r="F365" s="177"/>
      <c r="G365" s="177" t="s">
        <v>38</v>
      </c>
      <c r="H365" s="177"/>
    </row>
    <row r="366" spans="1:8" ht="16" thickTop="1" x14ac:dyDescent="0.2">
      <c r="A366" s="177"/>
      <c r="B366" s="177"/>
      <c r="C366" s="177"/>
      <c r="D366" s="177"/>
      <c r="E366" s="177"/>
      <c r="F366" s="177"/>
      <c r="G366" s="177"/>
      <c r="H366" s="177"/>
    </row>
  </sheetData>
  <sheetProtection algorithmName="SHA-512" hashValue="uxk8LssaR3YGI2H1e3x+/sbf9NZS1MSjfDidai0SMlWYGyGgYvVqcASU9tYE0qZNaSnqDDZKyRAdCKlpTZVwFw==" saltValue="tK1qHa0iwxaz7cShNsNhbA==" spinCount="100000" sheet="1" objects="1" scenarios="1" selectLockedCells="1"/>
  <autoFilter ref="G7:G365" xr:uid="{00000000-0009-0000-0000-000009000000}">
    <filterColumn colId="0">
      <filters>
        <filter val="NP"/>
      </filters>
    </filterColumn>
  </autoFilter>
  <mergeCells count="119">
    <mergeCell ref="D66:D69"/>
    <mergeCell ref="D70:D71"/>
    <mergeCell ref="D72:D74"/>
    <mergeCell ref="D75:D78"/>
    <mergeCell ref="A8:D8"/>
    <mergeCell ref="D9:D10"/>
    <mergeCell ref="D12:D16"/>
    <mergeCell ref="D17:D23"/>
    <mergeCell ref="D24:D27"/>
    <mergeCell ref="D56:D57"/>
    <mergeCell ref="D62:D64"/>
    <mergeCell ref="D1:D3"/>
    <mergeCell ref="F6:F7"/>
    <mergeCell ref="E6:E7"/>
    <mergeCell ref="D4:D5"/>
    <mergeCell ref="A6:C7"/>
    <mergeCell ref="D6:D7"/>
    <mergeCell ref="D42:D43"/>
    <mergeCell ref="D44:D46"/>
    <mergeCell ref="D47:D51"/>
    <mergeCell ref="D28:D32"/>
    <mergeCell ref="A33:D33"/>
    <mergeCell ref="D34:D35"/>
    <mergeCell ref="D36:D37"/>
    <mergeCell ref="D39:D41"/>
    <mergeCell ref="A105:D105"/>
    <mergeCell ref="D106:D109"/>
    <mergeCell ref="D113:D114"/>
    <mergeCell ref="D115:D116"/>
    <mergeCell ref="D117:D119"/>
    <mergeCell ref="D79:D80"/>
    <mergeCell ref="D81:D87"/>
    <mergeCell ref="D88:D94"/>
    <mergeCell ref="D99:D100"/>
    <mergeCell ref="D102:D104"/>
    <mergeCell ref="D110:D112"/>
    <mergeCell ref="D136:D139"/>
    <mergeCell ref="D152:D154"/>
    <mergeCell ref="D156:D160"/>
    <mergeCell ref="D162:D163"/>
    <mergeCell ref="D165:D166"/>
    <mergeCell ref="D121:D123"/>
    <mergeCell ref="D125:D126"/>
    <mergeCell ref="D127:D128"/>
    <mergeCell ref="D129:D130"/>
    <mergeCell ref="D131:D135"/>
    <mergeCell ref="D182:D183"/>
    <mergeCell ref="D184:D185"/>
    <mergeCell ref="D187:D189"/>
    <mergeCell ref="D190:D193"/>
    <mergeCell ref="D195:D197"/>
    <mergeCell ref="D170:D171"/>
    <mergeCell ref="D173:D174"/>
    <mergeCell ref="D175:D176"/>
    <mergeCell ref="D177:D179"/>
    <mergeCell ref="D180:D181"/>
    <mergeCell ref="D221:D222"/>
    <mergeCell ref="D223:D224"/>
    <mergeCell ref="D226:D230"/>
    <mergeCell ref="A232:D232"/>
    <mergeCell ref="D235:D237"/>
    <mergeCell ref="D198:D199"/>
    <mergeCell ref="D202:D206"/>
    <mergeCell ref="D209:D210"/>
    <mergeCell ref="D212:D213"/>
    <mergeCell ref="D214:D218"/>
    <mergeCell ref="A251:D251"/>
    <mergeCell ref="D252:D255"/>
    <mergeCell ref="D256:D257"/>
    <mergeCell ref="D258:D260"/>
    <mergeCell ref="D261:D262"/>
    <mergeCell ref="D238:D240"/>
    <mergeCell ref="D241:D242"/>
    <mergeCell ref="D243:D244"/>
    <mergeCell ref="D246:D247"/>
    <mergeCell ref="D249:D250"/>
    <mergeCell ref="D281:D284"/>
    <mergeCell ref="D285:D286"/>
    <mergeCell ref="D287:D288"/>
    <mergeCell ref="D293:D295"/>
    <mergeCell ref="D296:D298"/>
    <mergeCell ref="D263:D265"/>
    <mergeCell ref="D266:D267"/>
    <mergeCell ref="D268:D269"/>
    <mergeCell ref="D273:D274"/>
    <mergeCell ref="D275:D276"/>
    <mergeCell ref="D319:D322"/>
    <mergeCell ref="D324:D325"/>
    <mergeCell ref="D328:D329"/>
    <mergeCell ref="D330:D331"/>
    <mergeCell ref="D299:D300"/>
    <mergeCell ref="D301:D304"/>
    <mergeCell ref="D305:D306"/>
    <mergeCell ref="D307:D310"/>
    <mergeCell ref="D312:D314"/>
    <mergeCell ref="D358:D361"/>
    <mergeCell ref="H24:H25"/>
    <mergeCell ref="H28:H29"/>
    <mergeCell ref="H88:H89"/>
    <mergeCell ref="I12:I16"/>
    <mergeCell ref="I24:I27"/>
    <mergeCell ref="I28:I32"/>
    <mergeCell ref="I47:I51"/>
    <mergeCell ref="I79:I80"/>
    <mergeCell ref="I88:I94"/>
    <mergeCell ref="I99:I100"/>
    <mergeCell ref="I102:I104"/>
    <mergeCell ref="I256:I257"/>
    <mergeCell ref="D343:D344"/>
    <mergeCell ref="D345:D348"/>
    <mergeCell ref="D351:D352"/>
    <mergeCell ref="D353:D355"/>
    <mergeCell ref="D356:D357"/>
    <mergeCell ref="D332:D333"/>
    <mergeCell ref="D334:D335"/>
    <mergeCell ref="D336:D338"/>
    <mergeCell ref="A339:D339"/>
    <mergeCell ref="D340:D341"/>
    <mergeCell ref="D315:D317"/>
  </mergeCells>
  <conditionalFormatting sqref="I12 I24 I28 I47 I79 I88 I99 I102 I256 I271">
    <cfRule type="notContainsBlanks" dxfId="113" priority="489">
      <formula>LEN(TRIM(I12))&gt;0</formula>
    </cfRule>
  </conditionalFormatting>
  <hyperlinks>
    <hyperlink ref="D172" location="'Table 1203.6(B)'!A1" display="See Table 1203.6(B)" xr:uid="{FB60494D-1B22-4CDE-BB56-A8AA6E2D465F}"/>
    <hyperlink ref="D200" location="'Table 1203.11.1.1'!A1" display="See Table 1203.11.1.1" xr:uid="{9DC1A9E0-3A98-4BAF-870C-F2FA1C3CBA98}"/>
    <hyperlink ref="D201" location="'Table 1203.11.1.2'!A1" display="See Table 1203.11.1.2" xr:uid="{FDC53A8B-B487-4277-B0BA-56C2D53BCD6A}"/>
    <hyperlink ref="D207" location="'Table 1203.11.1.1'!A1" display="See Table 1203.11.1.1" xr:uid="{CD9B8012-380A-4C6A-8BD4-958AF8E35146}"/>
    <hyperlink ref="D211" location="'Table 1203.12'!A1" display="See Table 1203.12" xr:uid="{31A14C4C-8EB1-44C3-835C-BFB786FDD9DF}"/>
    <hyperlink ref="D208" location="'Table 1203.11.1.2'!A1" display="See Table 1203.11.1.2" xr:uid="{C773A9C8-6221-4B16-B27E-D5275520DAF8}"/>
    <hyperlink ref="D291" location="'Table 901.9.1'!A1" display="See Table 1203.12" xr:uid="{09D6C27B-A5E3-441A-AD82-82433D0571B6}"/>
    <hyperlink ref="D101" location="'Table 602.1.12'!A1" display="See Table 602.1.12" xr:uid="{24C2D403-8036-4E09-A15B-6BF163014CEF}"/>
    <hyperlink ref="D155" location="'701.4.3.2.1'!A1" display="For definition of Grade I, see 701.4.3.2.1" xr:uid="{15FAAD49-6543-4697-91D1-99AC4AB0CF19}"/>
  </hyperlinks>
  <pageMargins left="0.7" right="0.7" top="0.75" bottom="0.75" header="0.3" footer="0.3"/>
  <pageSetup scale="36"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4">
    <pageSetUpPr fitToPage="1"/>
  </sheetPr>
  <dimension ref="A1:AC140"/>
  <sheetViews>
    <sheetView showGridLines="0" topLeftCell="A64" zoomScaleNormal="100" workbookViewId="0">
      <selection activeCell="I85" sqref="I85"/>
    </sheetView>
  </sheetViews>
  <sheetFormatPr baseColWidth="10" defaultColWidth="9.1640625" defaultRowHeight="15" x14ac:dyDescent="0.2"/>
  <cols>
    <col min="1" max="2" width="10.6640625" style="32" customWidth="1"/>
    <col min="3" max="3" width="43.33203125" style="32" customWidth="1"/>
    <col min="4" max="9" width="15.6640625" style="32" customWidth="1"/>
    <col min="10" max="13" width="8.83203125" style="177" hidden="1" customWidth="1"/>
    <col min="14" max="14" width="3" hidden="1" customWidth="1"/>
    <col min="15" max="15" width="15.6640625" style="32" customWidth="1"/>
    <col min="16" max="19" width="8.83203125" style="177" hidden="1" customWidth="1"/>
    <col min="20" max="20" width="3" style="177" hidden="1" customWidth="1"/>
    <col min="21" max="21" width="15.6640625" style="177" customWidth="1"/>
    <col min="22" max="25" width="8.83203125" style="177" hidden="1" customWidth="1"/>
    <col min="26" max="26" width="3" style="177" hidden="1" customWidth="1"/>
    <col min="27" max="27" width="15.6640625" style="177" customWidth="1"/>
    <col min="28" max="29" width="30.6640625" style="32" hidden="1" customWidth="1"/>
    <col min="30" max="16384" width="9.1640625" style="32"/>
  </cols>
  <sheetData>
    <row r="1" spans="1:29" x14ac:dyDescent="0.2">
      <c r="A1" s="177"/>
      <c r="B1" s="177"/>
      <c r="C1" s="177"/>
      <c r="D1" s="395" t="s">
        <v>36</v>
      </c>
      <c r="E1" s="395"/>
      <c r="F1" s="395"/>
      <c r="G1" s="395"/>
      <c r="H1" s="395"/>
      <c r="I1" s="395"/>
      <c r="N1" s="177"/>
      <c r="O1" s="31"/>
      <c r="U1" s="31"/>
      <c r="AA1" s="31"/>
      <c r="AB1" s="177"/>
      <c r="AC1" s="177"/>
    </row>
    <row r="2" spans="1:29" x14ac:dyDescent="0.2">
      <c r="A2" s="177"/>
      <c r="B2" s="177"/>
      <c r="C2" s="177"/>
      <c r="D2" s="395"/>
      <c r="E2" s="395"/>
      <c r="F2" s="395"/>
      <c r="G2" s="395"/>
      <c r="H2" s="395"/>
      <c r="I2" s="395"/>
      <c r="N2" s="177"/>
      <c r="O2" s="31"/>
      <c r="U2" s="31"/>
      <c r="AA2" s="31"/>
      <c r="AB2" s="177"/>
      <c r="AC2" s="177"/>
    </row>
    <row r="3" spans="1:29" x14ac:dyDescent="0.2">
      <c r="A3" s="177"/>
      <c r="B3" s="177"/>
      <c r="C3" s="177"/>
      <c r="D3" s="395"/>
      <c r="E3" s="395"/>
      <c r="F3" s="395"/>
      <c r="G3" s="395"/>
      <c r="H3" s="395"/>
      <c r="I3" s="395"/>
      <c r="N3" s="177"/>
      <c r="O3" s="31"/>
      <c r="U3" s="31"/>
      <c r="AA3" s="31"/>
      <c r="AB3" s="177"/>
      <c r="AC3" s="177"/>
    </row>
    <row r="4" spans="1:29" s="68" customFormat="1" x14ac:dyDescent="0.2">
      <c r="A4" s="177"/>
      <c r="B4" s="177"/>
      <c r="C4" s="177"/>
      <c r="D4" s="395"/>
      <c r="E4" s="395"/>
      <c r="F4" s="395"/>
      <c r="G4" s="395"/>
      <c r="H4" s="395"/>
      <c r="I4" s="395"/>
      <c r="J4" s="177"/>
      <c r="K4" s="177"/>
      <c r="L4" s="177"/>
      <c r="M4" s="177"/>
      <c r="N4" s="177"/>
      <c r="O4" s="31"/>
      <c r="P4" s="177"/>
      <c r="Q4" s="177"/>
      <c r="R4" s="177"/>
      <c r="S4" s="177"/>
      <c r="T4" s="177"/>
      <c r="U4" s="31"/>
      <c r="V4" s="177"/>
      <c r="W4" s="177"/>
      <c r="X4" s="177"/>
      <c r="Y4" s="177"/>
      <c r="Z4" s="177"/>
      <c r="AA4" s="31"/>
      <c r="AB4" s="177"/>
      <c r="AC4" s="177"/>
    </row>
    <row r="5" spans="1:29" x14ac:dyDescent="0.2">
      <c r="A5" s="177"/>
      <c r="B5" s="177"/>
      <c r="C5" s="177"/>
      <c r="D5" s="395"/>
      <c r="E5" s="395"/>
      <c r="F5" s="395"/>
      <c r="G5" s="395"/>
      <c r="H5" s="395"/>
      <c r="I5" s="395"/>
      <c r="N5" s="177"/>
      <c r="O5" s="31"/>
      <c r="U5" s="31"/>
      <c r="AA5" s="31"/>
      <c r="AB5" s="177"/>
      <c r="AC5" s="177"/>
    </row>
    <row r="6" spans="1:29" ht="19" x14ac:dyDescent="0.25">
      <c r="A6" s="92"/>
      <c r="B6" s="92"/>
      <c r="C6" s="7" t="s">
        <v>2617</v>
      </c>
      <c r="D6" s="92"/>
      <c r="E6" s="92"/>
      <c r="F6" s="92"/>
      <c r="G6" s="92"/>
      <c r="H6" s="92"/>
      <c r="I6" s="92"/>
      <c r="J6" s="93" t="s">
        <v>38</v>
      </c>
      <c r="K6" s="93" t="s">
        <v>38</v>
      </c>
      <c r="L6" s="93" t="s">
        <v>38</v>
      </c>
      <c r="M6" s="93" t="s">
        <v>38</v>
      </c>
      <c r="N6" s="93" t="s">
        <v>38</v>
      </c>
      <c r="O6" s="92"/>
      <c r="P6" s="93" t="s">
        <v>38</v>
      </c>
      <c r="Q6" s="93" t="s">
        <v>38</v>
      </c>
      <c r="R6" s="93" t="s">
        <v>38</v>
      </c>
      <c r="S6" s="93" t="s">
        <v>38</v>
      </c>
      <c r="T6" s="93" t="s">
        <v>38</v>
      </c>
      <c r="U6" s="92"/>
      <c r="V6" s="93" t="s">
        <v>38</v>
      </c>
      <c r="W6" s="93" t="s">
        <v>38</v>
      </c>
      <c r="X6" s="93" t="s">
        <v>38</v>
      </c>
      <c r="Y6" s="93" t="s">
        <v>38</v>
      </c>
      <c r="Z6" s="93" t="s">
        <v>38</v>
      </c>
      <c r="AA6" s="92"/>
      <c r="AB6" s="263" t="s">
        <v>38</v>
      </c>
      <c r="AC6" s="263" t="s">
        <v>38</v>
      </c>
    </row>
    <row r="7" spans="1:29" x14ac:dyDescent="0.2">
      <c r="A7" s="177"/>
      <c r="B7" s="177"/>
      <c r="C7" s="177"/>
      <c r="D7" s="177"/>
      <c r="E7" s="177"/>
      <c r="F7" s="177"/>
      <c r="G7" s="177"/>
      <c r="H7" s="177"/>
      <c r="I7" s="177"/>
      <c r="N7" s="177"/>
      <c r="O7" s="31"/>
      <c r="U7" s="31"/>
      <c r="AA7" s="31"/>
      <c r="AB7" s="177"/>
      <c r="AC7" s="177"/>
    </row>
    <row r="8" spans="1:29" x14ac:dyDescent="0.2">
      <c r="A8" s="407" t="s">
        <v>41</v>
      </c>
      <c r="B8" s="407"/>
      <c r="C8" s="396" t="str">
        <f>IF(dstBatch,"See Batch Submission",IF(Overview!G8="","None entered on ""Overview"" Sheet",Overview!G8))</f>
        <v>PRJEPKDMnz</v>
      </c>
      <c r="D8" s="396"/>
      <c r="E8" s="177"/>
      <c r="F8" s="177"/>
      <c r="G8" s="177"/>
      <c r="H8" s="177"/>
      <c r="I8" s="177"/>
      <c r="N8" s="177"/>
      <c r="O8" s="31"/>
      <c r="U8" s="31"/>
      <c r="AA8" s="31"/>
      <c r="AB8" s="177"/>
      <c r="AC8" s="177"/>
    </row>
    <row r="9" spans="1:29" ht="3" customHeight="1" x14ac:dyDescent="0.2">
      <c r="A9" s="98"/>
      <c r="B9" s="98"/>
      <c r="C9" s="69"/>
      <c r="D9" s="69"/>
      <c r="E9" s="36"/>
      <c r="F9" s="177"/>
      <c r="G9" s="177"/>
      <c r="H9" s="177"/>
      <c r="I9" s="177"/>
      <c r="N9" s="177"/>
      <c r="O9" s="36"/>
      <c r="U9" s="36"/>
      <c r="AA9" s="36"/>
      <c r="AB9" s="177"/>
      <c r="AC9" s="177"/>
    </row>
    <row r="10" spans="1:29" x14ac:dyDescent="0.2">
      <c r="A10" s="407" t="s">
        <v>2618</v>
      </c>
      <c r="B10" s="407"/>
      <c r="C10" s="396" t="str">
        <f>IF(Overview!G12="","None entered on ""Overview"" Sheet",Overview!G12)</f>
        <v>AAA Green Builders</v>
      </c>
      <c r="D10" s="396"/>
      <c r="E10" s="177"/>
      <c r="F10" s="177"/>
      <c r="G10" s="177"/>
      <c r="H10" s="177"/>
      <c r="I10" s="177"/>
      <c r="N10" s="177"/>
      <c r="O10" s="31"/>
      <c r="U10" s="31"/>
      <c r="AA10" s="31"/>
      <c r="AB10" s="177"/>
      <c r="AC10" s="177"/>
    </row>
    <row r="11" spans="1:29" ht="3" customHeight="1" x14ac:dyDescent="0.2">
      <c r="A11" s="99"/>
      <c r="B11" s="99"/>
      <c r="C11" s="69"/>
      <c r="D11" s="70"/>
      <c r="E11" s="36"/>
      <c r="F11" s="177"/>
      <c r="G11" s="177"/>
      <c r="H11" s="177"/>
      <c r="I11" s="177"/>
      <c r="N11" s="177"/>
      <c r="O11" s="36"/>
      <c r="U11" s="36"/>
      <c r="AA11" s="36"/>
      <c r="AB11" s="177"/>
      <c r="AC11" s="177"/>
    </row>
    <row r="12" spans="1:29" x14ac:dyDescent="0.2">
      <c r="A12" s="407" t="s">
        <v>2619</v>
      </c>
      <c r="B12" s="407"/>
      <c r="C12" s="396" t="str">
        <f>IF(dstBatch,"See Batch Submission",IF(Overview!G15="","None entered on ""Overview"" Sheet",Overview!G13&amp;", "&amp;Overview!G15&amp;", "&amp;Overview!G16&amp;"  "&amp;Overview!G18))</f>
        <v>4444 Oak St., Phoenix, Arizona  99999</v>
      </c>
      <c r="D12" s="396"/>
      <c r="E12" s="177"/>
      <c r="F12" s="177"/>
      <c r="G12" s="177"/>
      <c r="H12" s="177"/>
      <c r="I12" s="177"/>
      <c r="N12" s="177"/>
      <c r="O12" s="31"/>
      <c r="U12" s="31"/>
      <c r="AA12" s="31"/>
      <c r="AB12" s="177"/>
      <c r="AC12" s="177"/>
    </row>
    <row r="13" spans="1:29" ht="3" customHeight="1" x14ac:dyDescent="0.2">
      <c r="A13" s="99"/>
      <c r="B13" s="99"/>
      <c r="C13" s="69"/>
      <c r="D13" s="70"/>
      <c r="E13" s="36"/>
      <c r="F13" s="42"/>
      <c r="G13" s="38"/>
      <c r="H13" s="38"/>
      <c r="I13" s="38"/>
      <c r="N13" s="177"/>
      <c r="O13" s="36"/>
      <c r="U13" s="36"/>
      <c r="AA13" s="36"/>
      <c r="AB13" s="177"/>
      <c r="AC13" s="177"/>
    </row>
    <row r="14" spans="1:29" x14ac:dyDescent="0.2">
      <c r="A14" s="407" t="s">
        <v>54</v>
      </c>
      <c r="B14" s="407"/>
      <c r="C14" s="396" t="str">
        <f>IF(Overview!G14="","None entered on ""Overview"" Sheet",Overview!G14)</f>
        <v>None entered on "Overview" Sheet</v>
      </c>
      <c r="D14" s="396"/>
      <c r="E14" s="177"/>
      <c r="F14" s="177"/>
      <c r="G14" s="177"/>
      <c r="H14" s="177"/>
      <c r="I14" s="177"/>
      <c r="N14" s="177"/>
      <c r="O14" s="31"/>
      <c r="U14" s="31"/>
      <c r="AA14" s="31"/>
      <c r="AB14" s="177"/>
      <c r="AC14" s="177"/>
    </row>
    <row r="15" spans="1:29" ht="3" customHeight="1" x14ac:dyDescent="0.2">
      <c r="A15" s="99"/>
      <c r="B15" s="99"/>
      <c r="C15" s="69"/>
      <c r="D15" s="70"/>
      <c r="E15" s="36"/>
      <c r="F15" s="42"/>
      <c r="G15" s="38"/>
      <c r="H15" s="38"/>
      <c r="I15" s="38"/>
      <c r="N15" s="177"/>
      <c r="O15" s="36"/>
      <c r="U15" s="36"/>
      <c r="AA15" s="36"/>
      <c r="AB15" s="177"/>
      <c r="AC15" s="177"/>
    </row>
    <row r="16" spans="1:29" x14ac:dyDescent="0.2">
      <c r="A16" s="407" t="s">
        <v>50</v>
      </c>
      <c r="B16" s="407"/>
      <c r="C16" s="397" t="str">
        <f>Overview!L13&amp;" "&amp;Overview!M13&amp;" "&amp;Overview!N13&amp;" "&amp;Overview!P13</f>
        <v xml:space="preserve">5 Dry    </v>
      </c>
      <c r="D16" s="397"/>
      <c r="E16" s="31"/>
      <c r="F16" s="177"/>
      <c r="G16" s="177"/>
      <c r="H16" s="177"/>
      <c r="I16" s="177"/>
      <c r="N16" s="177"/>
      <c r="O16" s="31"/>
      <c r="U16" s="31"/>
      <c r="AA16" s="31"/>
      <c r="AB16" s="177" t="s">
        <v>2620</v>
      </c>
      <c r="AC16" s="177"/>
    </row>
    <row r="17" spans="1:29" s="68" customFormat="1" ht="3" customHeight="1" x14ac:dyDescent="0.2">
      <c r="A17" s="36"/>
      <c r="B17" s="36"/>
      <c r="C17" s="29"/>
      <c r="D17" s="37"/>
      <c r="E17" s="36"/>
      <c r="F17" s="42"/>
      <c r="G17" s="38"/>
      <c r="H17" s="38"/>
      <c r="I17" s="38"/>
      <c r="J17" s="177"/>
      <c r="K17" s="177"/>
      <c r="L17" s="177"/>
      <c r="M17" s="177"/>
      <c r="N17" s="177"/>
      <c r="O17" s="36"/>
      <c r="P17" s="177"/>
      <c r="Q17" s="177"/>
      <c r="R17" s="177"/>
      <c r="S17" s="177"/>
      <c r="T17" s="177"/>
      <c r="U17" s="36"/>
      <c r="V17" s="177"/>
      <c r="W17" s="177"/>
      <c r="X17" s="177"/>
      <c r="Y17" s="177"/>
      <c r="Z17" s="177"/>
      <c r="AA17" s="36"/>
      <c r="AB17" s="177"/>
      <c r="AC17" s="177"/>
    </row>
    <row r="18" spans="1:29" ht="14.5" customHeight="1" x14ac:dyDescent="0.2">
      <c r="A18" s="31"/>
      <c r="B18" s="31"/>
      <c r="C18" s="385" t="s">
        <v>2621</v>
      </c>
      <c r="D18" s="386"/>
      <c r="E18" s="177"/>
      <c r="F18" s="385" t="s">
        <v>2622</v>
      </c>
      <c r="G18" s="386"/>
      <c r="H18" s="386"/>
      <c r="I18" s="386"/>
      <c r="N18" s="177"/>
      <c r="O18" s="177"/>
      <c r="AB18" s="31" t="b">
        <f>OR(AB52:AB112)</f>
        <v>1</v>
      </c>
      <c r="AC18" s="31"/>
    </row>
    <row r="19" spans="1:29" x14ac:dyDescent="0.2">
      <c r="A19" s="39"/>
      <c r="B19" s="39"/>
      <c r="C19" s="31"/>
      <c r="D19" s="177"/>
      <c r="E19" s="177"/>
      <c r="F19" s="177"/>
      <c r="G19" s="177"/>
      <c r="H19" s="177"/>
      <c r="I19" s="31"/>
      <c r="N19" s="177"/>
      <c r="O19" s="177"/>
      <c r="AB19" s="31"/>
      <c r="AC19" s="31"/>
    </row>
    <row r="20" spans="1:29" ht="15" customHeight="1" x14ac:dyDescent="0.2">
      <c r="A20" s="39"/>
      <c r="B20" s="39"/>
      <c r="C20" s="39"/>
      <c r="D20" s="39"/>
      <c r="E20" s="177"/>
      <c r="F20" s="39"/>
      <c r="G20" s="39"/>
      <c r="H20" s="39"/>
      <c r="I20" s="39"/>
      <c r="N20" s="177"/>
      <c r="O20" s="177"/>
      <c r="AB20" s="31"/>
      <c r="AC20" s="31"/>
    </row>
    <row r="21" spans="1:29" x14ac:dyDescent="0.2">
      <c r="A21" s="39"/>
      <c r="B21" s="39"/>
      <c r="C21" s="391"/>
      <c r="D21" s="177"/>
      <c r="E21" s="177"/>
      <c r="F21" s="177"/>
      <c r="G21" s="39"/>
      <c r="H21" s="39"/>
      <c r="I21" s="39"/>
      <c r="N21" s="177"/>
      <c r="O21" s="177"/>
      <c r="AB21" s="31"/>
      <c r="AC21" s="31"/>
    </row>
    <row r="22" spans="1:29" ht="15" customHeight="1" x14ac:dyDescent="0.2">
      <c r="A22" s="39"/>
      <c r="B22" s="39"/>
      <c r="C22" s="392"/>
      <c r="D22" s="177"/>
      <c r="E22" s="177"/>
      <c r="F22" s="177"/>
      <c r="G22" s="177"/>
      <c r="H22" s="177"/>
      <c r="I22" s="177"/>
      <c r="N22" s="177"/>
      <c r="O22" s="177"/>
      <c r="AB22" s="31"/>
      <c r="AC22" s="31"/>
    </row>
    <row r="23" spans="1:29" s="17" customFormat="1" ht="3" customHeight="1" x14ac:dyDescent="0.2">
      <c r="A23" s="40"/>
      <c r="B23" s="40"/>
      <c r="C23" s="392"/>
      <c r="D23" s="177"/>
      <c r="E23" s="177"/>
      <c r="F23" s="177"/>
      <c r="G23" s="177"/>
      <c r="H23" s="177"/>
      <c r="I23" s="177"/>
      <c r="J23" s="177"/>
      <c r="K23" s="177"/>
      <c r="L23" s="177"/>
      <c r="M23" s="177"/>
      <c r="N23" s="177"/>
      <c r="P23" s="177"/>
      <c r="Q23" s="177"/>
      <c r="R23" s="177"/>
      <c r="S23" s="177"/>
      <c r="T23" s="177"/>
      <c r="V23" s="177"/>
      <c r="W23" s="177"/>
      <c r="X23" s="177"/>
      <c r="Y23" s="177"/>
      <c r="Z23" s="177"/>
      <c r="AB23" s="36"/>
      <c r="AC23" s="36"/>
    </row>
    <row r="24" spans="1:29" ht="15" customHeight="1" x14ac:dyDescent="0.2">
      <c r="A24" s="39"/>
      <c r="B24" s="39"/>
      <c r="C24" s="392"/>
      <c r="D24" s="177"/>
      <c r="E24" s="177"/>
      <c r="F24" s="177"/>
      <c r="G24" s="177"/>
      <c r="H24" s="177"/>
      <c r="I24" s="177"/>
      <c r="N24" s="177"/>
      <c r="O24" s="177"/>
      <c r="AB24" s="31"/>
      <c r="AC24" s="31"/>
    </row>
    <row r="25" spans="1:29" ht="15" customHeight="1" x14ac:dyDescent="0.2">
      <c r="A25" s="39"/>
      <c r="B25" s="39"/>
      <c r="C25" s="392"/>
      <c r="D25" s="177"/>
      <c r="E25" s="394" t="str">
        <f ca="1">IF('Verification Report'!L4="Final","NO LONGER ROUGH PHASE",IF(OR('Verification Report'!AG2,'Verification Report'!AG3),"ERRORS REMAINING","ALL ROUGH PRACTICES MET"))</f>
        <v>ERRORS REMAINING</v>
      </c>
      <c r="F25" s="394"/>
      <c r="G25" s="177"/>
      <c r="H25" s="177"/>
      <c r="I25" s="177"/>
      <c r="N25" s="177"/>
      <c r="O25" s="177"/>
      <c r="AB25" s="31"/>
      <c r="AC25" s="31"/>
    </row>
    <row r="26" spans="1:29" ht="15" customHeight="1" x14ac:dyDescent="0.2">
      <c r="A26" s="39"/>
      <c r="B26" s="39"/>
      <c r="C26" s="392"/>
      <c r="D26" s="177"/>
      <c r="E26" s="394"/>
      <c r="F26" s="394"/>
      <c r="G26" s="177"/>
      <c r="H26" s="177"/>
      <c r="I26" s="177"/>
      <c r="N26" s="177"/>
      <c r="O26" s="177"/>
      <c r="AB26" s="31"/>
      <c r="AC26" s="31"/>
    </row>
    <row r="27" spans="1:29" ht="15" customHeight="1" x14ac:dyDescent="0.2">
      <c r="A27" s="39"/>
      <c r="B27" s="39"/>
      <c r="C27" s="392"/>
      <c r="D27" s="177"/>
      <c r="E27" s="177"/>
      <c r="F27" s="177"/>
      <c r="G27" s="177"/>
      <c r="H27" s="177"/>
      <c r="I27" s="177"/>
      <c r="N27" s="177"/>
      <c r="O27" s="177"/>
      <c r="AB27" s="31"/>
      <c r="AC27" s="31"/>
    </row>
    <row r="28" spans="1:29" ht="15" customHeight="1" x14ac:dyDescent="0.2">
      <c r="A28" s="39"/>
      <c r="B28" s="39"/>
      <c r="C28" s="392"/>
      <c r="D28" s="177"/>
      <c r="E28" s="177"/>
      <c r="F28" s="177"/>
      <c r="G28" s="177"/>
      <c r="H28" s="177"/>
      <c r="I28" s="177"/>
      <c r="N28" s="177"/>
      <c r="O28" s="177"/>
      <c r="AB28" s="31"/>
      <c r="AC28" s="31"/>
    </row>
    <row r="29" spans="1:29" ht="15" customHeight="1" x14ac:dyDescent="0.2">
      <c r="A29" s="39"/>
      <c r="B29" s="39"/>
      <c r="C29" s="392"/>
      <c r="D29" s="177"/>
      <c r="E29" s="177"/>
      <c r="F29" s="177"/>
      <c r="G29" s="177"/>
      <c r="H29" s="177"/>
      <c r="I29" s="177"/>
      <c r="N29" s="177"/>
      <c r="O29" s="177"/>
      <c r="AB29" s="31"/>
      <c r="AC29" s="31"/>
    </row>
    <row r="30" spans="1:29" s="17" customFormat="1" ht="3" customHeight="1" x14ac:dyDescent="0.2">
      <c r="A30" s="40"/>
      <c r="B30" s="40"/>
      <c r="C30" s="392"/>
      <c r="D30" s="177"/>
      <c r="E30" s="177"/>
      <c r="F30" s="177"/>
      <c r="G30" s="177"/>
      <c r="H30" s="177"/>
      <c r="I30" s="177"/>
      <c r="J30" s="177"/>
      <c r="K30" s="177"/>
      <c r="L30" s="177"/>
      <c r="M30" s="177"/>
      <c r="N30" s="177"/>
      <c r="P30" s="177"/>
      <c r="Q30" s="177"/>
      <c r="R30" s="177"/>
      <c r="S30" s="177"/>
      <c r="T30" s="177"/>
      <c r="V30" s="177"/>
      <c r="W30" s="177"/>
      <c r="X30" s="177"/>
      <c r="Y30" s="177"/>
      <c r="Z30" s="177"/>
      <c r="AB30" s="36"/>
      <c r="AC30" s="36"/>
    </row>
    <row r="31" spans="1:29" s="17" customFormat="1" ht="3" customHeight="1" x14ac:dyDescent="0.2">
      <c r="A31" s="40"/>
      <c r="B31" s="40"/>
      <c r="C31" s="392"/>
      <c r="D31" s="177"/>
      <c r="E31" s="177"/>
      <c r="F31" s="177"/>
      <c r="G31" s="177"/>
      <c r="H31" s="177"/>
      <c r="I31" s="177"/>
      <c r="J31" s="177"/>
      <c r="K31" s="177"/>
      <c r="L31" s="177"/>
      <c r="M31" s="177"/>
      <c r="N31" s="177"/>
      <c r="P31" s="177"/>
      <c r="Q31" s="177"/>
      <c r="R31" s="177"/>
      <c r="S31" s="177"/>
      <c r="T31" s="177"/>
      <c r="V31" s="177"/>
      <c r="W31" s="177"/>
      <c r="X31" s="177"/>
      <c r="Y31" s="177"/>
      <c r="Z31" s="177"/>
      <c r="AB31" s="36"/>
      <c r="AC31" s="36"/>
    </row>
    <row r="32" spans="1:29" ht="15" customHeight="1" x14ac:dyDescent="0.2">
      <c r="A32" s="39"/>
      <c r="B32" s="39"/>
      <c r="C32" s="393"/>
      <c r="D32" s="39"/>
      <c r="E32" s="39"/>
      <c r="F32" s="39"/>
      <c r="G32" s="177"/>
      <c r="H32" s="177"/>
      <c r="I32" s="177"/>
      <c r="N32" s="177"/>
      <c r="O32" s="177"/>
      <c r="AB32" s="31"/>
      <c r="AC32" s="31"/>
    </row>
    <row r="33" spans="1:29" ht="15" customHeight="1" x14ac:dyDescent="0.2">
      <c r="A33" s="39"/>
      <c r="B33" s="39"/>
      <c r="C33" s="177"/>
      <c r="D33" s="177"/>
      <c r="E33" s="177"/>
      <c r="F33" s="177"/>
      <c r="G33" s="39"/>
      <c r="H33" s="39"/>
      <c r="I33" s="39"/>
      <c r="N33" s="177"/>
      <c r="O33" s="177"/>
      <c r="AB33" s="31"/>
      <c r="AC33" s="31"/>
    </row>
    <row r="34" spans="1:29" x14ac:dyDescent="0.2">
      <c r="A34" s="43"/>
      <c r="B34" s="43"/>
      <c r="C34" s="177"/>
      <c r="D34" s="177"/>
      <c r="E34" s="177"/>
      <c r="F34" s="177"/>
      <c r="G34" s="177"/>
      <c r="H34" s="177"/>
      <c r="I34" s="177"/>
      <c r="N34" s="177"/>
      <c r="O34" s="177"/>
      <c r="AB34" s="31"/>
      <c r="AC34" s="31"/>
    </row>
    <row r="35" spans="1:29" x14ac:dyDescent="0.2">
      <c r="A35" s="177"/>
      <c r="B35" s="177"/>
      <c r="C35" s="398" t="s">
        <v>2623</v>
      </c>
      <c r="D35" s="398"/>
      <c r="E35" s="177"/>
      <c r="F35" s="177"/>
      <c r="G35" s="177"/>
      <c r="H35" s="177"/>
      <c r="I35" s="177"/>
      <c r="N35" s="177"/>
      <c r="O35" s="177"/>
      <c r="AB35" s="31"/>
      <c r="AC35" s="31"/>
    </row>
    <row r="36" spans="1:29" ht="3" customHeight="1" x14ac:dyDescent="0.2">
      <c r="A36" s="177"/>
      <c r="B36" s="177"/>
      <c r="C36" s="263"/>
      <c r="D36" s="263"/>
      <c r="E36" s="177"/>
      <c r="F36" s="177"/>
      <c r="G36" s="177"/>
      <c r="H36" s="177"/>
      <c r="I36" s="177"/>
      <c r="N36" s="177"/>
      <c r="O36" s="177"/>
      <c r="AB36" s="31"/>
      <c r="AC36" s="31"/>
    </row>
    <row r="37" spans="1:29" x14ac:dyDescent="0.2">
      <c r="A37" s="177"/>
      <c r="B37" s="177"/>
      <c r="C37" s="399" t="s">
        <v>2624</v>
      </c>
      <c r="D37" s="399"/>
      <c r="E37" s="399"/>
      <c r="F37" s="399"/>
      <c r="G37" s="399"/>
      <c r="H37" s="399"/>
      <c r="I37" s="399"/>
      <c r="N37" s="177"/>
      <c r="O37" s="177"/>
      <c r="AB37" s="31"/>
      <c r="AC37" s="31"/>
    </row>
    <row r="38" spans="1:29" ht="18" customHeight="1" x14ac:dyDescent="0.2">
      <c r="A38" s="177"/>
      <c r="B38" s="177"/>
      <c r="C38" s="399"/>
      <c r="D38" s="399"/>
      <c r="E38" s="399"/>
      <c r="F38" s="399"/>
      <c r="G38" s="399"/>
      <c r="H38" s="399"/>
      <c r="I38" s="399"/>
      <c r="N38" s="177"/>
      <c r="O38" s="177"/>
      <c r="AB38" s="31"/>
      <c r="AC38" s="31"/>
    </row>
    <row r="39" spans="1:29" x14ac:dyDescent="0.2">
      <c r="A39" s="15"/>
      <c r="B39" s="44"/>
      <c r="C39" s="43"/>
      <c r="D39" s="43"/>
      <c r="E39" s="43"/>
      <c r="F39" s="43"/>
      <c r="G39" s="43"/>
      <c r="H39" s="43"/>
      <c r="I39" s="43"/>
      <c r="N39" s="177"/>
      <c r="O39" s="177"/>
      <c r="AB39" s="31"/>
      <c r="AC39" s="31"/>
    </row>
    <row r="40" spans="1:29" s="68" customFormat="1" x14ac:dyDescent="0.2">
      <c r="A40" s="15"/>
      <c r="B40" s="44"/>
      <c r="C40" s="43"/>
      <c r="D40" s="43"/>
      <c r="E40" s="43"/>
      <c r="F40" s="43"/>
      <c r="G40" s="43"/>
      <c r="H40" s="43"/>
      <c r="I40" s="43"/>
      <c r="J40" s="177"/>
      <c r="K40" s="177"/>
      <c r="L40" s="177"/>
      <c r="M40" s="177"/>
      <c r="N40" s="177"/>
      <c r="O40" s="177"/>
      <c r="P40" s="177"/>
      <c r="Q40" s="177"/>
      <c r="R40" s="177"/>
      <c r="S40" s="177"/>
      <c r="T40" s="177"/>
      <c r="U40" s="177"/>
      <c r="V40" s="177"/>
      <c r="W40" s="177"/>
      <c r="X40" s="177"/>
      <c r="Y40" s="177"/>
      <c r="Z40" s="177"/>
      <c r="AA40" s="177"/>
      <c r="AB40" s="31"/>
      <c r="AC40" s="31"/>
    </row>
    <row r="41" spans="1:29" s="68" customFormat="1" x14ac:dyDescent="0.2">
      <c r="A41" s="15"/>
      <c r="B41" s="44"/>
      <c r="C41" s="43"/>
      <c r="D41" s="43"/>
      <c r="E41" s="43"/>
      <c r="F41" s="43"/>
      <c r="G41" s="43"/>
      <c r="H41" s="43"/>
      <c r="I41" s="43"/>
      <c r="J41" s="177"/>
      <c r="K41" s="177"/>
      <c r="L41" s="177"/>
      <c r="M41" s="177"/>
      <c r="N41" s="177"/>
      <c r="O41" s="177"/>
      <c r="P41" s="177"/>
      <c r="Q41" s="177"/>
      <c r="R41" s="177"/>
      <c r="S41" s="177"/>
      <c r="T41" s="177"/>
      <c r="U41" s="177"/>
      <c r="V41" s="177"/>
      <c r="W41" s="177"/>
      <c r="X41" s="177"/>
      <c r="Y41" s="177"/>
      <c r="Z41" s="177"/>
      <c r="AA41" s="177"/>
      <c r="AB41" s="31"/>
      <c r="AC41" s="31"/>
    </row>
    <row r="42" spans="1:29" s="68" customFormat="1" x14ac:dyDescent="0.2">
      <c r="A42" s="15"/>
      <c r="B42" s="44"/>
      <c r="C42" s="43"/>
      <c r="D42" s="43"/>
      <c r="E42" s="43"/>
      <c r="F42" s="43"/>
      <c r="G42" s="43"/>
      <c r="H42" s="43"/>
      <c r="I42" s="43"/>
      <c r="J42" s="177"/>
      <c r="K42" s="177"/>
      <c r="L42" s="177"/>
      <c r="M42" s="177"/>
      <c r="N42" s="177"/>
      <c r="O42" s="177"/>
      <c r="P42" s="177"/>
      <c r="Q42" s="177"/>
      <c r="R42" s="177"/>
      <c r="S42" s="177"/>
      <c r="T42" s="177"/>
      <c r="U42" s="177"/>
      <c r="V42" s="177"/>
      <c r="W42" s="177"/>
      <c r="X42" s="177"/>
      <c r="Y42" s="177"/>
      <c r="Z42" s="177"/>
      <c r="AA42" s="177"/>
      <c r="AB42" s="31"/>
      <c r="AC42" s="31"/>
    </row>
    <row r="43" spans="1:29" s="68" customFormat="1" x14ac:dyDescent="0.2">
      <c r="A43" s="15"/>
      <c r="B43" s="44"/>
      <c r="C43" s="43"/>
      <c r="D43" s="43"/>
      <c r="E43" s="43"/>
      <c r="F43" s="43"/>
      <c r="G43" s="43"/>
      <c r="H43" s="43"/>
      <c r="I43" s="43"/>
      <c r="J43" s="177"/>
      <c r="K43" s="177"/>
      <c r="L43" s="177"/>
      <c r="M43" s="177"/>
      <c r="N43" s="177"/>
      <c r="O43" s="177"/>
      <c r="P43" s="177"/>
      <c r="Q43" s="177"/>
      <c r="R43" s="177"/>
      <c r="S43" s="177"/>
      <c r="T43" s="177"/>
      <c r="U43" s="177"/>
      <c r="V43" s="177"/>
      <c r="W43" s="177"/>
      <c r="X43" s="177"/>
      <c r="Y43" s="177"/>
      <c r="Z43" s="177"/>
      <c r="AA43" s="177"/>
      <c r="AB43" s="31"/>
      <c r="AC43" s="31"/>
    </row>
    <row r="44" spans="1:29" s="68" customFormat="1" x14ac:dyDescent="0.2">
      <c r="A44" s="15"/>
      <c r="B44" s="44"/>
      <c r="C44" s="43"/>
      <c r="D44" s="43"/>
      <c r="E44" s="43"/>
      <c r="F44" s="43"/>
      <c r="G44" s="43"/>
      <c r="H44" s="43"/>
      <c r="I44" s="43"/>
      <c r="J44" s="177"/>
      <c r="K44" s="177"/>
      <c r="L44" s="177"/>
      <c r="M44" s="177"/>
      <c r="N44" s="177"/>
      <c r="O44" s="177"/>
      <c r="P44" s="177"/>
      <c r="Q44" s="177"/>
      <c r="R44" s="177"/>
      <c r="S44" s="177"/>
      <c r="T44" s="177"/>
      <c r="U44" s="177"/>
      <c r="V44" s="177"/>
      <c r="W44" s="177"/>
      <c r="X44" s="177"/>
      <c r="Y44" s="177"/>
      <c r="Z44" s="177"/>
      <c r="AA44" s="177"/>
      <c r="AB44" s="31"/>
      <c r="AC44" s="31"/>
    </row>
    <row r="45" spans="1:29" x14ac:dyDescent="0.2">
      <c r="A45" s="408" t="s">
        <v>2625</v>
      </c>
      <c r="B45" s="409"/>
      <c r="C45" s="387"/>
      <c r="D45" s="388"/>
      <c r="E45" s="177"/>
      <c r="F45" s="177"/>
      <c r="G45" s="177"/>
      <c r="H45" s="177"/>
      <c r="I45" s="177"/>
      <c r="N45" s="177"/>
      <c r="O45" s="177"/>
      <c r="AB45" s="31"/>
      <c r="AC45" s="31"/>
    </row>
    <row r="46" spans="1:29" x14ac:dyDescent="0.2">
      <c r="A46" s="409"/>
      <c r="B46" s="409"/>
      <c r="C46" s="389"/>
      <c r="D46" s="390"/>
      <c r="E46" s="177"/>
      <c r="F46" s="177"/>
      <c r="G46" s="177"/>
      <c r="H46" s="177"/>
      <c r="I46" s="177"/>
      <c r="N46" s="177"/>
      <c r="O46" s="177"/>
      <c r="AB46" s="31"/>
      <c r="AC46" s="31"/>
    </row>
    <row r="47" spans="1:29" ht="3" customHeight="1" x14ac:dyDescent="0.2">
      <c r="A47" s="256"/>
      <c r="B47" s="256"/>
      <c r="C47" s="45"/>
      <c r="D47" s="45"/>
      <c r="E47" s="177"/>
      <c r="F47" s="177"/>
      <c r="G47" s="177"/>
      <c r="H47" s="177"/>
      <c r="I47" s="177"/>
      <c r="N47" s="177"/>
      <c r="O47" s="177"/>
      <c r="AB47" s="31"/>
      <c r="AC47" s="31"/>
    </row>
    <row r="48" spans="1:29" s="91" customFormat="1" x14ac:dyDescent="0.2">
      <c r="A48" s="304" t="s">
        <v>2626</v>
      </c>
      <c r="B48" s="304"/>
      <c r="C48" s="410"/>
      <c r="D48" s="411"/>
      <c r="E48" s="411"/>
      <c r="F48" s="411"/>
      <c r="G48" s="411"/>
      <c r="H48" s="411"/>
      <c r="I48" s="412"/>
      <c r="J48" s="177"/>
      <c r="K48" s="177"/>
      <c r="L48" s="177"/>
      <c r="M48" s="177"/>
      <c r="N48" s="177"/>
      <c r="O48" s="177"/>
      <c r="P48" s="177"/>
      <c r="Q48" s="177"/>
      <c r="R48" s="177"/>
      <c r="S48" s="177"/>
      <c r="T48" s="177"/>
      <c r="U48" s="177"/>
      <c r="V48" s="177"/>
      <c r="W48" s="177"/>
      <c r="X48" s="177"/>
      <c r="Y48" s="177"/>
      <c r="Z48" s="177"/>
      <c r="AA48" s="177"/>
      <c r="AB48" s="31"/>
      <c r="AC48" s="31"/>
    </row>
    <row r="49" spans="1:29" s="91" customFormat="1" x14ac:dyDescent="0.2">
      <c r="A49" s="304"/>
      <c r="B49" s="304"/>
      <c r="C49" s="413"/>
      <c r="D49" s="414"/>
      <c r="E49" s="414"/>
      <c r="F49" s="414"/>
      <c r="G49" s="414"/>
      <c r="H49" s="414"/>
      <c r="I49" s="415"/>
      <c r="J49" s="177"/>
      <c r="K49" s="177"/>
      <c r="L49" s="177"/>
      <c r="M49" s="177"/>
      <c r="N49" s="177"/>
      <c r="O49" s="177"/>
      <c r="P49" s="177"/>
      <c r="Q49" s="177"/>
      <c r="R49" s="177"/>
      <c r="S49" s="177"/>
      <c r="T49" s="177"/>
      <c r="U49" s="177"/>
      <c r="V49" s="177"/>
      <c r="W49" s="177"/>
      <c r="X49" s="177"/>
      <c r="Y49" s="177"/>
      <c r="Z49" s="177"/>
      <c r="AA49" s="177"/>
      <c r="AB49" s="31"/>
      <c r="AC49" s="31"/>
    </row>
    <row r="50" spans="1:29" x14ac:dyDescent="0.2">
      <c r="A50" s="304"/>
      <c r="B50" s="304"/>
      <c r="C50" s="416"/>
      <c r="D50" s="417"/>
      <c r="E50" s="417"/>
      <c r="F50" s="417"/>
      <c r="G50" s="417"/>
      <c r="H50" s="417"/>
      <c r="I50" s="418"/>
      <c r="N50" s="177"/>
      <c r="O50" s="177"/>
      <c r="AB50" s="31" t="s">
        <v>2627</v>
      </c>
      <c r="AC50" s="31"/>
    </row>
    <row r="51" spans="1:29" ht="3" customHeight="1" x14ac:dyDescent="0.2">
      <c r="A51" s="256"/>
      <c r="B51" s="256"/>
      <c r="C51" s="177"/>
      <c r="D51" s="177"/>
      <c r="E51" s="177"/>
      <c r="F51" s="177"/>
      <c r="G51" s="177"/>
      <c r="H51" s="177"/>
      <c r="I51" s="177"/>
      <c r="N51" s="177"/>
      <c r="O51" s="177"/>
      <c r="AB51" s="31"/>
      <c r="AC51" s="31"/>
    </row>
    <row r="52" spans="1:29" x14ac:dyDescent="0.2">
      <c r="A52" s="304" t="s">
        <v>2628</v>
      </c>
      <c r="B52" s="304"/>
      <c r="C52" s="97"/>
      <c r="D52" s="177"/>
      <c r="E52" s="177"/>
      <c r="F52" s="177"/>
      <c r="G52" s="177"/>
      <c r="H52" s="177"/>
      <c r="I52" s="177"/>
      <c r="N52" s="177"/>
      <c r="O52" s="177"/>
      <c r="AB52" s="31" t="b">
        <f>ISBLANK(C52)</f>
        <v>1</v>
      </c>
      <c r="AC52" s="31"/>
    </row>
    <row r="53" spans="1:29" ht="3" customHeight="1" x14ac:dyDescent="0.2">
      <c r="A53" s="267"/>
      <c r="B53" s="267"/>
      <c r="C53" s="177"/>
      <c r="D53" s="177"/>
      <c r="E53" s="177"/>
      <c r="F53" s="177"/>
      <c r="G53" s="177"/>
      <c r="H53" s="177"/>
      <c r="I53" s="177"/>
      <c r="N53" s="177"/>
      <c r="O53" s="177"/>
      <c r="AB53" s="31"/>
      <c r="AC53" s="31"/>
    </row>
    <row r="54" spans="1:29" x14ac:dyDescent="0.2">
      <c r="A54" s="304" t="s">
        <v>2629</v>
      </c>
      <c r="B54" s="304"/>
      <c r="C54" s="97"/>
      <c r="D54" s="177"/>
      <c r="E54" s="177"/>
      <c r="F54" s="177"/>
      <c r="G54" s="177"/>
      <c r="H54" s="177"/>
      <c r="I54" s="177"/>
      <c r="N54" s="177"/>
      <c r="O54" s="177"/>
      <c r="AB54" s="31" t="b">
        <f>ISBLANK(C54)</f>
        <v>1</v>
      </c>
      <c r="AC54" s="31"/>
    </row>
    <row r="55" spans="1:29" ht="3" customHeight="1" x14ac:dyDescent="0.2">
      <c r="A55" s="267"/>
      <c r="B55" s="267"/>
      <c r="C55" s="177"/>
      <c r="D55" s="177"/>
      <c r="E55" s="177"/>
      <c r="F55" s="177"/>
      <c r="G55" s="177"/>
      <c r="H55" s="177"/>
      <c r="I55" s="177"/>
      <c r="N55" s="177"/>
      <c r="O55" s="177"/>
      <c r="AB55" s="31"/>
      <c r="AC55" s="31"/>
    </row>
    <row r="56" spans="1:29" x14ac:dyDescent="0.2">
      <c r="A56" s="304" t="s">
        <v>2630</v>
      </c>
      <c r="B56" s="304"/>
      <c r="C56" s="97"/>
      <c r="D56" s="177"/>
      <c r="E56" s="177"/>
      <c r="F56" s="177"/>
      <c r="G56" s="177"/>
      <c r="H56" s="177"/>
      <c r="I56" s="177"/>
      <c r="N56" s="177"/>
      <c r="O56" s="177"/>
      <c r="AB56" s="31" t="b">
        <f>ISBLANK(C56)</f>
        <v>1</v>
      </c>
      <c r="AC56" s="31"/>
    </row>
    <row r="57" spans="1:29" ht="3" customHeight="1" x14ac:dyDescent="0.2">
      <c r="A57" s="267"/>
      <c r="B57" s="267"/>
      <c r="C57" s="177"/>
      <c r="D57" s="177"/>
      <c r="E57" s="177"/>
      <c r="F57" s="177"/>
      <c r="G57" s="177"/>
      <c r="H57" s="177"/>
      <c r="I57" s="177"/>
      <c r="N57" s="177"/>
      <c r="O57" s="177"/>
      <c r="AB57" s="31"/>
      <c r="AC57" s="31"/>
    </row>
    <row r="58" spans="1:29" x14ac:dyDescent="0.2">
      <c r="A58" s="304" t="s">
        <v>2631</v>
      </c>
      <c r="B58" s="304"/>
      <c r="C58" s="97"/>
      <c r="D58" s="402" t="s">
        <v>2632</v>
      </c>
      <c r="E58" s="177"/>
      <c r="F58" s="177"/>
      <c r="G58" s="177"/>
      <c r="H58" s="177"/>
      <c r="I58" s="177"/>
      <c r="N58" s="177"/>
      <c r="O58" s="177"/>
      <c r="AB58" s="31" t="b">
        <f>ISBLANK(C58)</f>
        <v>1</v>
      </c>
      <c r="AC58" s="31"/>
    </row>
    <row r="59" spans="1:29" ht="3" customHeight="1" x14ac:dyDescent="0.2">
      <c r="A59" s="267"/>
      <c r="B59" s="267"/>
      <c r="C59" s="177"/>
      <c r="D59" s="402"/>
      <c r="E59" s="177"/>
      <c r="F59" s="177"/>
      <c r="G59" s="177"/>
      <c r="H59" s="177"/>
      <c r="I59" s="177"/>
      <c r="N59" s="177"/>
      <c r="O59" s="177"/>
      <c r="AB59" s="31"/>
      <c r="AC59" s="31"/>
    </row>
    <row r="60" spans="1:29" x14ac:dyDescent="0.2">
      <c r="A60" s="304" t="s">
        <v>2633</v>
      </c>
      <c r="B60" s="304"/>
      <c r="C60" s="97"/>
      <c r="D60" s="402"/>
      <c r="E60" s="177"/>
      <c r="F60" s="177"/>
      <c r="G60" s="177"/>
      <c r="H60" s="177"/>
      <c r="I60" s="177"/>
      <c r="N60" s="177"/>
      <c r="O60" s="177"/>
      <c r="AB60" s="31" t="b">
        <f>ISBLANK(C60)</f>
        <v>1</v>
      </c>
      <c r="AC60" s="31"/>
    </row>
    <row r="61" spans="1:29" ht="3" customHeight="1" x14ac:dyDescent="0.2">
      <c r="A61" s="267"/>
      <c r="B61" s="267"/>
      <c r="C61" s="177"/>
      <c r="D61" s="177"/>
      <c r="E61" s="177"/>
      <c r="F61" s="177"/>
      <c r="G61" s="177"/>
      <c r="H61" s="177"/>
      <c r="I61" s="177"/>
      <c r="N61" s="177"/>
      <c r="O61" s="177"/>
      <c r="AB61" s="31"/>
      <c r="AC61" s="31"/>
    </row>
    <row r="62" spans="1:29" x14ac:dyDescent="0.2">
      <c r="A62" s="304" t="s">
        <v>2634</v>
      </c>
      <c r="B62" s="304"/>
      <c r="C62" s="97"/>
      <c r="D62" s="281" t="s">
        <v>2635</v>
      </c>
      <c r="E62" s="177"/>
      <c r="F62" s="177"/>
      <c r="G62" s="177"/>
      <c r="H62" s="177"/>
      <c r="I62" s="177"/>
      <c r="N62" s="177"/>
      <c r="O62" s="177"/>
      <c r="AB62" s="31" t="b">
        <f>ISBLANK(C62)</f>
        <v>1</v>
      </c>
      <c r="AC62" s="31"/>
    </row>
    <row r="63" spans="1:29" x14ac:dyDescent="0.2">
      <c r="A63" s="177"/>
      <c r="B63" s="177"/>
      <c r="C63" s="177"/>
      <c r="D63" s="46"/>
      <c r="E63" s="177"/>
      <c r="F63" s="177"/>
      <c r="G63" s="177"/>
      <c r="H63" s="177"/>
      <c r="I63" s="177"/>
      <c r="N63" s="177"/>
      <c r="O63" s="177"/>
      <c r="AB63" s="31"/>
      <c r="AC63" s="31"/>
    </row>
    <row r="64" spans="1:29" x14ac:dyDescent="0.2">
      <c r="A64" s="177"/>
      <c r="B64" s="177"/>
      <c r="C64" s="177"/>
      <c r="D64" s="177"/>
      <c r="E64" s="177"/>
      <c r="F64" s="177"/>
      <c r="G64" s="177"/>
      <c r="H64" s="177"/>
      <c r="I64" s="177"/>
      <c r="N64" s="177"/>
      <c r="O64" s="177"/>
      <c r="AB64" s="31"/>
      <c r="AC64" s="31"/>
    </row>
    <row r="65" spans="2:29" s="68" customFormat="1" x14ac:dyDescent="0.2">
      <c r="B65" s="177"/>
      <c r="C65" s="177"/>
      <c r="D65" s="177"/>
      <c r="E65" s="177"/>
      <c r="F65" s="177"/>
      <c r="G65" s="177"/>
      <c r="H65" s="177"/>
      <c r="I65" s="177"/>
      <c r="J65" s="177"/>
      <c r="K65" s="177"/>
      <c r="L65" s="177"/>
      <c r="M65" s="177"/>
      <c r="N65" s="177"/>
      <c r="O65" s="177"/>
      <c r="P65" s="177"/>
      <c r="Q65" s="177"/>
      <c r="R65" s="177"/>
      <c r="S65" s="177"/>
      <c r="T65" s="177"/>
      <c r="U65" s="177"/>
      <c r="V65" s="177"/>
      <c r="W65" s="177"/>
      <c r="X65" s="177"/>
      <c r="Y65" s="177"/>
      <c r="Z65" s="177"/>
      <c r="AA65" s="177"/>
      <c r="AB65" s="31"/>
      <c r="AC65" s="31"/>
    </row>
    <row r="66" spans="2:29" s="68" customFormat="1" x14ac:dyDescent="0.2">
      <c r="B66" s="177"/>
      <c r="C66" s="177"/>
      <c r="D66" s="177"/>
      <c r="E66" s="177"/>
      <c r="F66" s="177"/>
      <c r="G66" s="177"/>
      <c r="H66" s="177"/>
      <c r="I66" s="177"/>
      <c r="J66" s="177"/>
      <c r="K66" s="177"/>
      <c r="L66" s="177"/>
      <c r="M66" s="177"/>
      <c r="N66" s="177"/>
      <c r="O66" s="177"/>
      <c r="P66" s="177"/>
      <c r="Q66" s="177"/>
      <c r="R66" s="177"/>
      <c r="S66" s="177"/>
      <c r="T66" s="177"/>
      <c r="U66" s="177"/>
      <c r="V66" s="177"/>
      <c r="W66" s="177"/>
      <c r="X66" s="177"/>
      <c r="Y66" s="177"/>
      <c r="Z66" s="177"/>
      <c r="AA66" s="177"/>
      <c r="AB66" s="31"/>
      <c r="AC66" s="31"/>
    </row>
    <row r="67" spans="2:29" x14ac:dyDescent="0.2">
      <c r="B67" s="177"/>
      <c r="C67" s="256" t="s">
        <v>2636</v>
      </c>
      <c r="D67" s="177"/>
      <c r="E67" s="177"/>
      <c r="F67" s="177"/>
      <c r="G67" s="177"/>
      <c r="H67" s="177"/>
      <c r="I67" s="177"/>
      <c r="N67" s="177"/>
      <c r="O67" s="177"/>
      <c r="AB67" s="31"/>
      <c r="AC67" s="31"/>
    </row>
    <row r="68" spans="2:29" x14ac:dyDescent="0.2">
      <c r="B68" s="177"/>
      <c r="C68" s="402" t="s">
        <v>2637</v>
      </c>
      <c r="D68" s="402"/>
      <c r="E68" s="402"/>
      <c r="F68" s="402"/>
      <c r="G68" s="402"/>
      <c r="H68" s="402"/>
      <c r="I68" s="402"/>
      <c r="N68" s="177"/>
      <c r="O68" s="177"/>
      <c r="AB68" s="31"/>
      <c r="AC68" s="31"/>
    </row>
    <row r="69" spans="2:29" x14ac:dyDescent="0.2">
      <c r="B69" s="177"/>
      <c r="C69" s="177"/>
      <c r="D69" s="177"/>
      <c r="E69" s="177"/>
      <c r="F69" s="177"/>
      <c r="G69" s="177"/>
      <c r="H69" s="177"/>
      <c r="I69" s="177"/>
      <c r="N69" s="177"/>
      <c r="O69" s="177"/>
      <c r="AB69" s="31"/>
      <c r="AC69" s="31"/>
    </row>
    <row r="70" spans="2:29" x14ac:dyDescent="0.2">
      <c r="B70" s="177"/>
      <c r="C70" s="47" t="s">
        <v>2638</v>
      </c>
      <c r="D70" s="47" t="s">
        <v>2639</v>
      </c>
      <c r="E70" s="401" t="s">
        <v>2640</v>
      </c>
      <c r="F70" s="401"/>
      <c r="G70" s="295" t="s">
        <v>2641</v>
      </c>
      <c r="H70" s="295"/>
      <c r="I70" s="177"/>
      <c r="N70" s="177"/>
      <c r="O70" s="177"/>
      <c r="AB70" s="31"/>
      <c r="AC70" s="31" t="s">
        <v>2642</v>
      </c>
    </row>
    <row r="71" spans="2:29" x14ac:dyDescent="0.2">
      <c r="B71" s="271">
        <v>1</v>
      </c>
      <c r="C71" s="260"/>
      <c r="D71" s="260"/>
      <c r="E71" s="400"/>
      <c r="F71" s="400"/>
      <c r="G71" s="400"/>
      <c r="H71" s="400"/>
      <c r="I71" s="177"/>
      <c r="N71" s="177"/>
      <c r="O71" s="177"/>
      <c r="AB71" s="177" t="b">
        <f>AND(OR(LEN(C71)=0,LEN(D71)=0,LEN(E71)=0,LEN(G71)=0),AC71)</f>
        <v>0</v>
      </c>
      <c r="AC71" s="49" t="b">
        <f>OR(NOT(LEN(C71)=0),NOT(LEN(D71)=0),NOT(LEN(E71)=0),NOT(LEN(G71)=0))</f>
        <v>0</v>
      </c>
    </row>
    <row r="72" spans="2:29" x14ac:dyDescent="0.2">
      <c r="B72" s="271">
        <v>2</v>
      </c>
      <c r="C72" s="260"/>
      <c r="D72" s="260"/>
      <c r="E72" s="400"/>
      <c r="F72" s="400"/>
      <c r="G72" s="400"/>
      <c r="H72" s="400"/>
      <c r="I72" s="177"/>
      <c r="N72" s="177"/>
      <c r="O72" s="177"/>
      <c r="AB72" s="177" t="b">
        <f>AND(OR(LEN(C72)=0,LEN(D72)=0,LEN(E72)=0,LEN(G72)=0),AC72)</f>
        <v>0</v>
      </c>
      <c r="AC72" s="49" t="b">
        <f>OR(NOT(LEN(C72)=0),NOT(LEN(D72)=0),NOT(LEN(E72)=0),NOT(LEN(G72)=0))</f>
        <v>0</v>
      </c>
    </row>
    <row r="73" spans="2:29" x14ac:dyDescent="0.2">
      <c r="B73" s="271">
        <v>3</v>
      </c>
      <c r="C73" s="260"/>
      <c r="D73" s="260"/>
      <c r="E73" s="400"/>
      <c r="F73" s="400"/>
      <c r="G73" s="400"/>
      <c r="H73" s="400"/>
      <c r="I73" s="177"/>
      <c r="N73" s="177"/>
      <c r="O73" s="177"/>
      <c r="AB73" s="177" t="b">
        <f>AND(OR(LEN(C73)=0,LEN(D73)=0,LEN(E73)=0,LEN(G73)=0),AC73)</f>
        <v>0</v>
      </c>
      <c r="AC73" s="49" t="b">
        <f>OR(NOT(LEN(C73)=0),NOT(LEN(D73)=0),NOT(LEN(E73)=0),NOT(LEN(G73)=0))</f>
        <v>0</v>
      </c>
    </row>
    <row r="74" spans="2:29" x14ac:dyDescent="0.2">
      <c r="B74" s="271">
        <v>4</v>
      </c>
      <c r="C74" s="260"/>
      <c r="D74" s="260"/>
      <c r="E74" s="400"/>
      <c r="F74" s="400"/>
      <c r="G74" s="400"/>
      <c r="H74" s="400"/>
      <c r="I74" s="177"/>
      <c r="N74" s="177"/>
      <c r="O74" s="177"/>
      <c r="AB74" s="177" t="b">
        <f>AND(OR(LEN(C74)=0,LEN(D74)=0,LEN(E74)=0,LEN(G74)=0),AC74)</f>
        <v>0</v>
      </c>
      <c r="AC74" s="49" t="b">
        <f>OR(NOT(LEN(C74)=0),NOT(LEN(D74)=0),NOT(LEN(E74)=0),NOT(LEN(G74)=0))</f>
        <v>0</v>
      </c>
    </row>
    <row r="75" spans="2:29" x14ac:dyDescent="0.2">
      <c r="B75" s="271">
        <v>5</v>
      </c>
      <c r="C75" s="260"/>
      <c r="D75" s="260"/>
      <c r="E75" s="400"/>
      <c r="F75" s="400"/>
      <c r="G75" s="400"/>
      <c r="H75" s="400"/>
      <c r="I75" s="177"/>
      <c r="N75" s="177"/>
      <c r="O75" s="177"/>
      <c r="AB75" s="177" t="b">
        <f>AND(OR(LEN(C75)=0,LEN(D75)=0,LEN(E75)=0,LEN(G75)=0),AC75)</f>
        <v>0</v>
      </c>
      <c r="AC75" s="49" t="b">
        <f>OR(NOT(LEN(C75)=0),NOT(LEN(D75)=0),NOT(LEN(E75)=0),NOT(LEN(G75)=0))</f>
        <v>0</v>
      </c>
    </row>
    <row r="76" spans="2:29" x14ac:dyDescent="0.2">
      <c r="B76" s="177"/>
      <c r="C76" s="177"/>
      <c r="D76" s="177"/>
      <c r="E76" s="177"/>
      <c r="F76" s="177"/>
      <c r="G76" s="177"/>
      <c r="H76" s="177"/>
      <c r="I76" s="177"/>
      <c r="N76" s="177"/>
      <c r="O76" s="177"/>
      <c r="AB76" s="177"/>
      <c r="AC76" s="31"/>
    </row>
    <row r="77" spans="2:29" x14ac:dyDescent="0.2">
      <c r="B77" s="177"/>
      <c r="C77" s="177"/>
      <c r="D77" s="177"/>
      <c r="E77" s="177"/>
      <c r="F77" s="177"/>
      <c r="G77" s="177"/>
      <c r="H77" s="177"/>
      <c r="I77" s="177"/>
      <c r="N77" s="177"/>
      <c r="O77" s="177"/>
      <c r="AB77" s="177"/>
      <c r="AC77" s="31"/>
    </row>
    <row r="78" spans="2:29" x14ac:dyDescent="0.2">
      <c r="B78" s="177"/>
      <c r="C78" s="177"/>
      <c r="D78" s="177"/>
      <c r="E78" s="177"/>
      <c r="F78" s="177"/>
      <c r="G78" s="177"/>
      <c r="H78" s="177"/>
      <c r="I78" s="177"/>
      <c r="N78" s="177"/>
      <c r="O78" s="177"/>
      <c r="AB78" s="177"/>
      <c r="AC78" s="31"/>
    </row>
    <row r="79" spans="2:29" x14ac:dyDescent="0.2">
      <c r="B79" s="177"/>
      <c r="C79" s="256" t="s">
        <v>2643</v>
      </c>
      <c r="D79" s="177"/>
      <c r="E79" s="177"/>
      <c r="F79" s="177"/>
      <c r="G79" s="177"/>
      <c r="H79" s="177"/>
      <c r="I79" s="177"/>
      <c r="N79" s="177"/>
      <c r="O79" s="177"/>
      <c r="AB79" s="177"/>
      <c r="AC79" s="31"/>
    </row>
    <row r="80" spans="2:29" x14ac:dyDescent="0.2">
      <c r="B80" s="177"/>
      <c r="C80" s="46"/>
      <c r="D80" s="177"/>
      <c r="E80" s="177"/>
      <c r="F80" s="177"/>
      <c r="G80" s="177"/>
      <c r="H80" s="177"/>
      <c r="I80" s="177"/>
      <c r="N80" s="177"/>
      <c r="O80" s="177"/>
      <c r="AB80" s="177"/>
      <c r="AC80" s="31"/>
    </row>
    <row r="81" spans="2:29" x14ac:dyDescent="0.2">
      <c r="B81" s="177"/>
      <c r="C81" s="177"/>
      <c r="D81" s="177"/>
      <c r="E81" s="177"/>
      <c r="F81" s="177"/>
      <c r="G81" s="177"/>
      <c r="H81" s="177"/>
      <c r="I81" s="177"/>
      <c r="N81" s="177"/>
      <c r="O81" s="177"/>
      <c r="AB81" s="177"/>
      <c r="AC81" s="31"/>
    </row>
    <row r="82" spans="2:29" ht="29" x14ac:dyDescent="0.2">
      <c r="B82" s="177"/>
      <c r="C82" s="406" t="s">
        <v>2644</v>
      </c>
      <c r="D82" s="406"/>
      <c r="E82" s="282" t="s">
        <v>2645</v>
      </c>
      <c r="F82" s="282" t="s">
        <v>63</v>
      </c>
      <c r="G82" s="282" t="s">
        <v>2646</v>
      </c>
      <c r="H82" s="279" t="s">
        <v>2647</v>
      </c>
      <c r="I82" s="48" t="s">
        <v>2648</v>
      </c>
      <c r="J82" s="177" t="s">
        <v>2556</v>
      </c>
      <c r="K82" s="177" t="s">
        <v>2557</v>
      </c>
      <c r="L82" s="177" t="s">
        <v>2558</v>
      </c>
      <c r="N82" s="177"/>
      <c r="O82" s="279" t="s">
        <v>2649</v>
      </c>
      <c r="P82" s="177" t="s">
        <v>2556</v>
      </c>
      <c r="Q82" s="177" t="s">
        <v>2557</v>
      </c>
      <c r="R82" s="177" t="s">
        <v>2558</v>
      </c>
      <c r="U82" s="279" t="s">
        <v>2650</v>
      </c>
      <c r="V82" s="177" t="s">
        <v>2556</v>
      </c>
      <c r="W82" s="177" t="s">
        <v>2557</v>
      </c>
      <c r="X82" s="177" t="s">
        <v>2558</v>
      </c>
      <c r="AA82" s="279" t="s">
        <v>2651</v>
      </c>
      <c r="AB82" s="177"/>
      <c r="AC82" s="31" t="s">
        <v>2642</v>
      </c>
    </row>
    <row r="83" spans="2:29" x14ac:dyDescent="0.2">
      <c r="B83" s="271">
        <v>1</v>
      </c>
      <c r="C83" s="381" t="s">
        <v>2652</v>
      </c>
      <c r="D83" s="382"/>
      <c r="E83" s="280" t="s">
        <v>2653</v>
      </c>
      <c r="F83" s="384" t="str">
        <f>Overview!$G$16</f>
        <v>Arizona</v>
      </c>
      <c r="G83" s="280" t="s">
        <v>2654</v>
      </c>
      <c r="H83" s="280" t="s">
        <v>2929</v>
      </c>
      <c r="I83" s="95">
        <v>44511</v>
      </c>
      <c r="J83" s="177" t="b">
        <f>AND($AC83,LEN('Verification Report'!$W$116)&gt;0)</f>
        <v>0</v>
      </c>
      <c r="K83" s="177" t="b">
        <f>AND($AC83,LEN('Verification Report'!$W$116)&gt;0)</f>
        <v>0</v>
      </c>
      <c r="L83" s="177" t="b">
        <f>AND(NOT(K83),LEN(O83)&gt;0)</f>
        <v>0</v>
      </c>
      <c r="N83" s="177"/>
      <c r="O83" s="187"/>
      <c r="P83" s="177" t="b">
        <f>AND($AC83,LEN('Verification Report'!$W$155)&gt;0)</f>
        <v>0</v>
      </c>
      <c r="Q83" s="177" t="b">
        <f>AND($AC83,LEN('Verification Report'!$W$155)&gt;0)</f>
        <v>0</v>
      </c>
      <c r="R83" s="177" t="b">
        <f>AND(NOT(Q83),LEN(U83)&gt;0)</f>
        <v>0</v>
      </c>
      <c r="U83" s="187"/>
      <c r="V83" s="177" t="b">
        <f>AND($AC83,LEN('Verification Report'!$W$215)&gt;0)</f>
        <v>0</v>
      </c>
      <c r="W83" s="177" t="b">
        <f>AND($AC83,LEN('Verification Report'!$W$215)&gt;0)</f>
        <v>0</v>
      </c>
      <c r="X83" s="177" t="b">
        <f>OR(AA83&gt;'Verification Report'!$S$214,AND(NOT(W83),LEN(AA83)&gt;0))</f>
        <v>0</v>
      </c>
      <c r="AA83" s="187"/>
      <c r="AB83" s="177" t="b">
        <f>AND(OR(LEN(C83)=0,LEN(E83)=0,LEN(G83)=0,LEN(H83)=0,LEN(I83)=0,AND(J83,LEN(O83)=0),AND(P83,LEN(U83)=0),AND(V83,LEN(AA83)=0)),AC83)</f>
        <v>0</v>
      </c>
      <c r="AC83" s="49" t="b">
        <f>OR(NOT(LEN(C83)=0),NOT(LEN(E83)=0),NOT(LEN(G83)=0),NOT(LEN(H83)=0),NOT(LEN(I83)=0),NOT(LEN(O83)=0),NOT(LEN(U83)=0),NOT(LEN(AA83)=0))</f>
        <v>1</v>
      </c>
    </row>
    <row r="84" spans="2:29" x14ac:dyDescent="0.2">
      <c r="B84" s="271">
        <v>2</v>
      </c>
      <c r="C84" s="381"/>
      <c r="D84" s="382"/>
      <c r="E84" s="280"/>
      <c r="F84" s="384"/>
      <c r="G84" s="280"/>
      <c r="H84" s="280"/>
      <c r="I84" s="95"/>
      <c r="J84" s="177" t="b">
        <f>AND($AC84,LEN('Verification Report'!$W$116)&gt;0)</f>
        <v>0</v>
      </c>
      <c r="K84" s="177" t="b">
        <f>AND($AC84,LEN('Verification Report'!$W$116)&gt;0)</f>
        <v>0</v>
      </c>
      <c r="L84" s="177" t="b">
        <f t="shared" ref="L84:L112" si="0">AND(NOT(K84),LEN(O84)&gt;0)</f>
        <v>0</v>
      </c>
      <c r="N84" s="177"/>
      <c r="O84" s="187"/>
      <c r="P84" s="177" t="b">
        <f>AND($AC84,LEN('Verification Report'!$W$155)&gt;0)</f>
        <v>0</v>
      </c>
      <c r="Q84" s="177" t="b">
        <f>AND($AC84,LEN('Verification Report'!$W$155)&gt;0)</f>
        <v>0</v>
      </c>
      <c r="R84" s="177" t="b">
        <f t="shared" ref="R84:R112" si="1">AND(NOT(Q84),LEN(U84)&gt;0)</f>
        <v>0</v>
      </c>
      <c r="U84" s="187"/>
      <c r="V84" s="177" t="b">
        <f>AND($AC84,LEN('Verification Report'!$W$215)&gt;0)</f>
        <v>0</v>
      </c>
      <c r="W84" s="177" t="b">
        <f>AND($AC84,LEN('Verification Report'!$W$215)&gt;0)</f>
        <v>0</v>
      </c>
      <c r="X84" s="177" t="b">
        <f>OR(AA84&gt;'Verification Report'!$S$214,AND(NOT(W84),LEN(AA84)&gt;0))</f>
        <v>0</v>
      </c>
      <c r="AA84" s="187"/>
      <c r="AB84" s="177" t="b">
        <f t="shared" ref="AB84:AB112" si="2">AND(OR(LEN(C84)=0,LEN(E84)=0,LEN(G84)=0,LEN(H84)=0,LEN(I84)=0,LEN(O84)=0,LEN(U84)=0,LEN(AA84)=0),AC84)</f>
        <v>0</v>
      </c>
      <c r="AC84" s="49" t="b">
        <f t="shared" ref="AC84:AC112" si="3">OR(NOT(LEN(C84)=0),NOT(LEN(E84)=0),NOT(LEN(G84)=0),NOT(LEN(H84)=0),NOT(LEN(I84)=0),NOT(LEN(O84)=0),NOT(LEN(U84)=0),NOT(LEN(AA84)=0))</f>
        <v>0</v>
      </c>
    </row>
    <row r="85" spans="2:29" x14ac:dyDescent="0.2">
      <c r="B85" s="271">
        <v>3</v>
      </c>
      <c r="C85" s="381"/>
      <c r="D85" s="382"/>
      <c r="E85" s="280"/>
      <c r="F85" s="384"/>
      <c r="G85" s="280"/>
      <c r="H85" s="280"/>
      <c r="I85" s="95"/>
      <c r="J85" s="177" t="b">
        <f>AND($AC85,LEN('Verification Report'!$W$116)&gt;0)</f>
        <v>0</v>
      </c>
      <c r="K85" s="177" t="b">
        <f>AND($AC85,LEN('Verification Report'!$W$116)&gt;0)</f>
        <v>0</v>
      </c>
      <c r="L85" s="177" t="b">
        <f t="shared" si="0"/>
        <v>0</v>
      </c>
      <c r="N85" s="177"/>
      <c r="O85" s="187"/>
      <c r="P85" s="177" t="b">
        <f>AND($AC85,LEN('Verification Report'!$W$155)&gt;0)</f>
        <v>0</v>
      </c>
      <c r="Q85" s="177" t="b">
        <f>AND($AC85,LEN('Verification Report'!$W$155)&gt;0)</f>
        <v>0</v>
      </c>
      <c r="R85" s="177" t="b">
        <f t="shared" si="1"/>
        <v>0</v>
      </c>
      <c r="U85" s="187"/>
      <c r="V85" s="177" t="b">
        <f>AND($AC85,LEN('Verification Report'!$W$215)&gt;0)</f>
        <v>0</v>
      </c>
      <c r="W85" s="177" t="b">
        <f>AND($AC85,LEN('Verification Report'!$W$215)&gt;0)</f>
        <v>0</v>
      </c>
      <c r="X85" s="177" t="b">
        <f>OR(AA85&gt;'Verification Report'!$S$214,AND(NOT(W85),LEN(AA85)&gt;0))</f>
        <v>0</v>
      </c>
      <c r="AA85" s="187"/>
      <c r="AB85" s="177" t="b">
        <f t="shared" si="2"/>
        <v>0</v>
      </c>
      <c r="AC85" s="49" t="b">
        <f t="shared" si="3"/>
        <v>0</v>
      </c>
    </row>
    <row r="86" spans="2:29" x14ac:dyDescent="0.2">
      <c r="B86" s="271">
        <v>4</v>
      </c>
      <c r="C86" s="381"/>
      <c r="D86" s="382"/>
      <c r="E86" s="280"/>
      <c r="F86" s="384"/>
      <c r="G86" s="280"/>
      <c r="H86" s="280"/>
      <c r="I86" s="95"/>
      <c r="J86" s="177" t="b">
        <f>AND($AC86,LEN('Verification Report'!$W$116)&gt;0)</f>
        <v>0</v>
      </c>
      <c r="K86" s="177" t="b">
        <f>AND($AC86,LEN('Verification Report'!$W$116)&gt;0)</f>
        <v>0</v>
      </c>
      <c r="L86" s="177" t="b">
        <f t="shared" si="0"/>
        <v>0</v>
      </c>
      <c r="N86" s="177"/>
      <c r="O86" s="187"/>
      <c r="P86" s="177" t="b">
        <f>AND($AC86,LEN('Verification Report'!$W$155)&gt;0)</f>
        <v>0</v>
      </c>
      <c r="Q86" s="177" t="b">
        <f>AND($AC86,LEN('Verification Report'!$W$155)&gt;0)</f>
        <v>0</v>
      </c>
      <c r="R86" s="177" t="b">
        <f t="shared" si="1"/>
        <v>0</v>
      </c>
      <c r="U86" s="187"/>
      <c r="V86" s="177" t="b">
        <f>AND($AC86,LEN('Verification Report'!$W$215)&gt;0)</f>
        <v>0</v>
      </c>
      <c r="W86" s="177" t="b">
        <f>AND($AC86,LEN('Verification Report'!$W$215)&gt;0)</f>
        <v>0</v>
      </c>
      <c r="X86" s="177" t="b">
        <f>OR(AA86&gt;'Verification Report'!$S$214,AND(NOT(W86),LEN(AA86)&gt;0))</f>
        <v>0</v>
      </c>
      <c r="AA86" s="187"/>
      <c r="AB86" s="177" t="b">
        <f t="shared" si="2"/>
        <v>0</v>
      </c>
      <c r="AC86" s="49" t="b">
        <f t="shared" si="3"/>
        <v>0</v>
      </c>
    </row>
    <row r="87" spans="2:29" x14ac:dyDescent="0.2">
      <c r="B87" s="271">
        <v>5</v>
      </c>
      <c r="C87" s="381"/>
      <c r="D87" s="382"/>
      <c r="E87" s="280"/>
      <c r="F87" s="384"/>
      <c r="G87" s="280"/>
      <c r="H87" s="280"/>
      <c r="I87" s="95"/>
      <c r="J87" s="177" t="b">
        <f>AND($AC87,LEN('Verification Report'!$W$116)&gt;0)</f>
        <v>0</v>
      </c>
      <c r="K87" s="177" t="b">
        <f>AND($AC87,LEN('Verification Report'!$W$116)&gt;0)</f>
        <v>0</v>
      </c>
      <c r="L87" s="177" t="b">
        <f t="shared" si="0"/>
        <v>0</v>
      </c>
      <c r="N87" s="177"/>
      <c r="O87" s="187"/>
      <c r="P87" s="177" t="b">
        <f>AND($AC87,LEN('Verification Report'!$W$155)&gt;0)</f>
        <v>0</v>
      </c>
      <c r="Q87" s="177" t="b">
        <f>AND($AC87,LEN('Verification Report'!$W$155)&gt;0)</f>
        <v>0</v>
      </c>
      <c r="R87" s="177" t="b">
        <f t="shared" si="1"/>
        <v>0</v>
      </c>
      <c r="U87" s="187"/>
      <c r="V87" s="177" t="b">
        <f>AND($AC87,LEN('Verification Report'!$W$215)&gt;0)</f>
        <v>0</v>
      </c>
      <c r="W87" s="177" t="b">
        <f>AND($AC87,LEN('Verification Report'!$W$215)&gt;0)</f>
        <v>0</v>
      </c>
      <c r="X87" s="177" t="b">
        <f>OR(AA87&gt;'Verification Report'!$S$214,AND(NOT(W87),LEN(AA87)&gt;0))</f>
        <v>0</v>
      </c>
      <c r="AA87" s="187"/>
      <c r="AB87" s="177" t="b">
        <f t="shared" si="2"/>
        <v>0</v>
      </c>
      <c r="AC87" s="49" t="b">
        <f t="shared" si="3"/>
        <v>0</v>
      </c>
    </row>
    <row r="88" spans="2:29" x14ac:dyDescent="0.2">
      <c r="B88" s="271">
        <v>6</v>
      </c>
      <c r="C88" s="381"/>
      <c r="D88" s="382"/>
      <c r="E88" s="280"/>
      <c r="F88" s="384"/>
      <c r="G88" s="280"/>
      <c r="H88" s="280"/>
      <c r="I88" s="95"/>
      <c r="J88" s="177" t="b">
        <f>AND($AC88,LEN('Verification Report'!$W$116)&gt;0)</f>
        <v>0</v>
      </c>
      <c r="K88" s="177" t="b">
        <f>AND($AC88,LEN('Verification Report'!$W$116)&gt;0)</f>
        <v>0</v>
      </c>
      <c r="L88" s="177" t="b">
        <f t="shared" si="0"/>
        <v>0</v>
      </c>
      <c r="N88" s="177"/>
      <c r="O88" s="187"/>
      <c r="P88" s="177" t="b">
        <f>AND($AC88,LEN('Verification Report'!$W$155)&gt;0)</f>
        <v>0</v>
      </c>
      <c r="Q88" s="177" t="b">
        <f>AND($AC88,LEN('Verification Report'!$W$155)&gt;0)</f>
        <v>0</v>
      </c>
      <c r="R88" s="177" t="b">
        <f t="shared" si="1"/>
        <v>0</v>
      </c>
      <c r="U88" s="187"/>
      <c r="V88" s="177" t="b">
        <f>AND($AC88,LEN('Verification Report'!$W$215)&gt;0)</f>
        <v>0</v>
      </c>
      <c r="W88" s="177" t="b">
        <f>AND($AC88,LEN('Verification Report'!$W$215)&gt;0)</f>
        <v>0</v>
      </c>
      <c r="X88" s="177" t="b">
        <f>OR(AA88&gt;'Verification Report'!$S$214,AND(NOT(W88),LEN(AA88)&gt;0))</f>
        <v>0</v>
      </c>
      <c r="AA88" s="187"/>
      <c r="AB88" s="177" t="b">
        <f t="shared" si="2"/>
        <v>0</v>
      </c>
      <c r="AC88" s="49" t="b">
        <f t="shared" si="3"/>
        <v>0</v>
      </c>
    </row>
    <row r="89" spans="2:29" x14ac:dyDescent="0.2">
      <c r="B89" s="271">
        <v>7</v>
      </c>
      <c r="C89" s="381"/>
      <c r="D89" s="382"/>
      <c r="E89" s="280"/>
      <c r="F89" s="384"/>
      <c r="G89" s="280"/>
      <c r="H89" s="280"/>
      <c r="I89" s="95"/>
      <c r="J89" s="177" t="b">
        <f>AND($AC89,LEN('Verification Report'!$W$116)&gt;0)</f>
        <v>0</v>
      </c>
      <c r="K89" s="177" t="b">
        <f>AND($AC89,LEN('Verification Report'!$W$116)&gt;0)</f>
        <v>0</v>
      </c>
      <c r="L89" s="177" t="b">
        <f t="shared" si="0"/>
        <v>0</v>
      </c>
      <c r="N89" s="177"/>
      <c r="O89" s="187"/>
      <c r="P89" s="177" t="b">
        <f>AND($AC89,LEN('Verification Report'!$W$155)&gt;0)</f>
        <v>0</v>
      </c>
      <c r="Q89" s="177" t="b">
        <f>AND($AC89,LEN('Verification Report'!$W$155)&gt;0)</f>
        <v>0</v>
      </c>
      <c r="R89" s="177" t="b">
        <f t="shared" si="1"/>
        <v>0</v>
      </c>
      <c r="U89" s="187"/>
      <c r="V89" s="177" t="b">
        <f>AND($AC89,LEN('Verification Report'!$W$215)&gt;0)</f>
        <v>0</v>
      </c>
      <c r="W89" s="177" t="b">
        <f>AND($AC89,LEN('Verification Report'!$W$215)&gt;0)</f>
        <v>0</v>
      </c>
      <c r="X89" s="177" t="b">
        <f>OR(AA89&gt;'Verification Report'!$S$214,AND(NOT(W89),LEN(AA89)&gt;0))</f>
        <v>0</v>
      </c>
      <c r="AA89" s="187"/>
      <c r="AB89" s="177" t="b">
        <f t="shared" si="2"/>
        <v>0</v>
      </c>
      <c r="AC89" s="49" t="b">
        <f t="shared" si="3"/>
        <v>0</v>
      </c>
    </row>
    <row r="90" spans="2:29" x14ac:dyDescent="0.2">
      <c r="B90" s="271">
        <v>8</v>
      </c>
      <c r="C90" s="381"/>
      <c r="D90" s="382"/>
      <c r="E90" s="280"/>
      <c r="F90" s="384"/>
      <c r="G90" s="280"/>
      <c r="H90" s="280"/>
      <c r="I90" s="95"/>
      <c r="J90" s="177" t="b">
        <f>AND($AC90,LEN('Verification Report'!$W$116)&gt;0)</f>
        <v>0</v>
      </c>
      <c r="K90" s="177" t="b">
        <f>AND($AC90,LEN('Verification Report'!$W$116)&gt;0)</f>
        <v>0</v>
      </c>
      <c r="L90" s="177" t="b">
        <f t="shared" si="0"/>
        <v>0</v>
      </c>
      <c r="N90" s="177"/>
      <c r="O90" s="187"/>
      <c r="P90" s="177" t="b">
        <f>AND($AC90,LEN('Verification Report'!$W$155)&gt;0)</f>
        <v>0</v>
      </c>
      <c r="Q90" s="177" t="b">
        <f>AND($AC90,LEN('Verification Report'!$W$155)&gt;0)</f>
        <v>0</v>
      </c>
      <c r="R90" s="177" t="b">
        <f t="shared" si="1"/>
        <v>0</v>
      </c>
      <c r="U90" s="187"/>
      <c r="V90" s="177" t="b">
        <f>AND($AC90,LEN('Verification Report'!$W$215)&gt;0)</f>
        <v>0</v>
      </c>
      <c r="W90" s="177" t="b">
        <f>AND($AC90,LEN('Verification Report'!$W$215)&gt;0)</f>
        <v>0</v>
      </c>
      <c r="X90" s="177" t="b">
        <f>OR(AA90&gt;'Verification Report'!$S$214,AND(NOT(W90),LEN(AA90)&gt;0))</f>
        <v>0</v>
      </c>
      <c r="AA90" s="187"/>
      <c r="AB90" s="177" t="b">
        <f t="shared" si="2"/>
        <v>0</v>
      </c>
      <c r="AC90" s="49" t="b">
        <f t="shared" si="3"/>
        <v>0</v>
      </c>
    </row>
    <row r="91" spans="2:29" x14ac:dyDescent="0.2">
      <c r="B91" s="271">
        <v>9</v>
      </c>
      <c r="C91" s="381"/>
      <c r="D91" s="382"/>
      <c r="E91" s="280"/>
      <c r="F91" s="384"/>
      <c r="G91" s="280"/>
      <c r="H91" s="280"/>
      <c r="I91" s="95"/>
      <c r="J91" s="177" t="b">
        <f>AND($AC91,LEN('Verification Report'!$W$116)&gt;0)</f>
        <v>0</v>
      </c>
      <c r="K91" s="177" t="b">
        <f>AND($AC91,LEN('Verification Report'!$W$116)&gt;0)</f>
        <v>0</v>
      </c>
      <c r="L91" s="177" t="b">
        <f t="shared" si="0"/>
        <v>0</v>
      </c>
      <c r="N91" s="177"/>
      <c r="O91" s="187"/>
      <c r="P91" s="177" t="b">
        <f>AND($AC91,LEN('Verification Report'!$W$155)&gt;0)</f>
        <v>0</v>
      </c>
      <c r="Q91" s="177" t="b">
        <f>AND($AC91,LEN('Verification Report'!$W$155)&gt;0)</f>
        <v>0</v>
      </c>
      <c r="R91" s="177" t="b">
        <f t="shared" si="1"/>
        <v>0</v>
      </c>
      <c r="U91" s="187"/>
      <c r="V91" s="177" t="b">
        <f>AND($AC91,LEN('Verification Report'!$W$215)&gt;0)</f>
        <v>0</v>
      </c>
      <c r="W91" s="177" t="b">
        <f>AND($AC91,LEN('Verification Report'!$W$215)&gt;0)</f>
        <v>0</v>
      </c>
      <c r="X91" s="177" t="b">
        <f>OR(AA91&gt;'Verification Report'!$S$214,AND(NOT(W91),LEN(AA91)&gt;0))</f>
        <v>0</v>
      </c>
      <c r="AA91" s="187"/>
      <c r="AB91" s="177" t="b">
        <f t="shared" si="2"/>
        <v>0</v>
      </c>
      <c r="AC91" s="49" t="b">
        <f t="shared" si="3"/>
        <v>0</v>
      </c>
    </row>
    <row r="92" spans="2:29" x14ac:dyDescent="0.2">
      <c r="B92" s="271">
        <v>10</v>
      </c>
      <c r="C92" s="381"/>
      <c r="D92" s="382"/>
      <c r="E92" s="280"/>
      <c r="F92" s="384"/>
      <c r="G92" s="280"/>
      <c r="H92" s="280"/>
      <c r="I92" s="95"/>
      <c r="J92" s="177" t="b">
        <f>AND($AC92,LEN('Verification Report'!$W$116)&gt;0)</f>
        <v>0</v>
      </c>
      <c r="K92" s="177" t="b">
        <f>AND($AC92,LEN('Verification Report'!$W$116)&gt;0)</f>
        <v>0</v>
      </c>
      <c r="L92" s="177" t="b">
        <f t="shared" si="0"/>
        <v>0</v>
      </c>
      <c r="N92" s="177"/>
      <c r="O92" s="187"/>
      <c r="P92" s="177" t="b">
        <f>AND($AC92,LEN('Verification Report'!$W$155)&gt;0)</f>
        <v>0</v>
      </c>
      <c r="Q92" s="177" t="b">
        <f>AND($AC92,LEN('Verification Report'!$W$155)&gt;0)</f>
        <v>0</v>
      </c>
      <c r="R92" s="177" t="b">
        <f t="shared" si="1"/>
        <v>0</v>
      </c>
      <c r="U92" s="187"/>
      <c r="V92" s="177" t="b">
        <f>AND($AC92,LEN('Verification Report'!$W$215)&gt;0)</f>
        <v>0</v>
      </c>
      <c r="W92" s="177" t="b">
        <f>AND($AC92,LEN('Verification Report'!$W$215)&gt;0)</f>
        <v>0</v>
      </c>
      <c r="X92" s="177" t="b">
        <f>OR(AA92&gt;'Verification Report'!$S$214,AND(NOT(W92),LEN(AA92)&gt;0))</f>
        <v>0</v>
      </c>
      <c r="AA92" s="187"/>
      <c r="AB92" s="177" t="b">
        <f t="shared" si="2"/>
        <v>0</v>
      </c>
      <c r="AC92" s="49" t="b">
        <f t="shared" si="3"/>
        <v>0</v>
      </c>
    </row>
    <row r="93" spans="2:29" s="177" customFormat="1" x14ac:dyDescent="0.2">
      <c r="B93" s="271">
        <v>11</v>
      </c>
      <c r="C93" s="381"/>
      <c r="D93" s="382"/>
      <c r="E93" s="280"/>
      <c r="F93" s="384"/>
      <c r="G93" s="280"/>
      <c r="H93" s="280"/>
      <c r="I93" s="95"/>
      <c r="J93" s="177" t="b">
        <f>AND($AC93,LEN('Verification Report'!$W$116)&gt;0)</f>
        <v>0</v>
      </c>
      <c r="K93" s="177" t="b">
        <f>AND($AC93,LEN('Verification Report'!$W$116)&gt;0)</f>
        <v>0</v>
      </c>
      <c r="L93" s="177" t="b">
        <f t="shared" si="0"/>
        <v>0</v>
      </c>
      <c r="O93" s="187"/>
      <c r="P93" s="177" t="b">
        <f>AND($AC93,LEN('Verification Report'!$W$155)&gt;0)</f>
        <v>0</v>
      </c>
      <c r="Q93" s="177" t="b">
        <f>AND($AC93,LEN('Verification Report'!$W$155)&gt;0)</f>
        <v>0</v>
      </c>
      <c r="R93" s="177" t="b">
        <f t="shared" si="1"/>
        <v>0</v>
      </c>
      <c r="U93" s="187"/>
      <c r="V93" s="177" t="b">
        <f>AND($AC93,LEN('Verification Report'!$W$215)&gt;0)</f>
        <v>0</v>
      </c>
      <c r="W93" s="177" t="b">
        <f>AND($AC93,LEN('Verification Report'!$W$215)&gt;0)</f>
        <v>0</v>
      </c>
      <c r="X93" s="177" t="b">
        <f>OR(AA93&gt;'Verification Report'!$S$214,AND(NOT(W93),LEN(AA93)&gt;0))</f>
        <v>0</v>
      </c>
      <c r="AA93" s="187"/>
      <c r="AB93" s="177" t="b">
        <f t="shared" si="2"/>
        <v>0</v>
      </c>
      <c r="AC93" s="49" t="b">
        <f t="shared" si="3"/>
        <v>0</v>
      </c>
    </row>
    <row r="94" spans="2:29" s="177" customFormat="1" x14ac:dyDescent="0.2">
      <c r="B94" s="271">
        <v>12</v>
      </c>
      <c r="C94" s="381"/>
      <c r="D94" s="382"/>
      <c r="E94" s="280"/>
      <c r="F94" s="384"/>
      <c r="G94" s="280"/>
      <c r="H94" s="280"/>
      <c r="I94" s="95"/>
      <c r="J94" s="177" t="b">
        <f>AND($AC94,LEN('Verification Report'!$W$116)&gt;0)</f>
        <v>0</v>
      </c>
      <c r="K94" s="177" t="b">
        <f>AND($AC94,LEN('Verification Report'!$W$116)&gt;0)</f>
        <v>0</v>
      </c>
      <c r="L94" s="177" t="b">
        <f t="shared" si="0"/>
        <v>0</v>
      </c>
      <c r="O94" s="187"/>
      <c r="P94" s="177" t="b">
        <f>AND($AC94,LEN('Verification Report'!$W$155)&gt;0)</f>
        <v>0</v>
      </c>
      <c r="Q94" s="177" t="b">
        <f>AND($AC94,LEN('Verification Report'!$W$155)&gt;0)</f>
        <v>0</v>
      </c>
      <c r="R94" s="177" t="b">
        <f t="shared" si="1"/>
        <v>0</v>
      </c>
      <c r="U94" s="187"/>
      <c r="V94" s="177" t="b">
        <f>AND($AC94,LEN('Verification Report'!$W$215)&gt;0)</f>
        <v>0</v>
      </c>
      <c r="W94" s="177" t="b">
        <f>AND($AC94,LEN('Verification Report'!$W$215)&gt;0)</f>
        <v>0</v>
      </c>
      <c r="X94" s="177" t="b">
        <f>OR(AA94&gt;'Verification Report'!$S$214,AND(NOT(W94),LEN(AA94)&gt;0))</f>
        <v>0</v>
      </c>
      <c r="AA94" s="187"/>
      <c r="AB94" s="177" t="b">
        <f t="shared" si="2"/>
        <v>0</v>
      </c>
      <c r="AC94" s="49" t="b">
        <f t="shared" si="3"/>
        <v>0</v>
      </c>
    </row>
    <row r="95" spans="2:29" s="177" customFormat="1" x14ac:dyDescent="0.2">
      <c r="B95" s="271">
        <v>13</v>
      </c>
      <c r="C95" s="381"/>
      <c r="D95" s="382"/>
      <c r="E95" s="280"/>
      <c r="F95" s="384"/>
      <c r="G95" s="280"/>
      <c r="H95" s="280"/>
      <c r="I95" s="95"/>
      <c r="J95" s="177" t="b">
        <f>AND($AC95,LEN('Verification Report'!$W$116)&gt;0)</f>
        <v>0</v>
      </c>
      <c r="K95" s="177" t="b">
        <f>AND($AC95,LEN('Verification Report'!$W$116)&gt;0)</f>
        <v>0</v>
      </c>
      <c r="L95" s="177" t="b">
        <f t="shared" si="0"/>
        <v>0</v>
      </c>
      <c r="O95" s="187"/>
      <c r="P95" s="177" t="b">
        <f>AND($AC95,LEN('Verification Report'!$W$155)&gt;0)</f>
        <v>0</v>
      </c>
      <c r="Q95" s="177" t="b">
        <f>AND($AC95,LEN('Verification Report'!$W$155)&gt;0)</f>
        <v>0</v>
      </c>
      <c r="R95" s="177" t="b">
        <f t="shared" si="1"/>
        <v>0</v>
      </c>
      <c r="U95" s="187"/>
      <c r="V95" s="177" t="b">
        <f>AND($AC95,LEN('Verification Report'!$W$215)&gt;0)</f>
        <v>0</v>
      </c>
      <c r="W95" s="177" t="b">
        <f>AND($AC95,LEN('Verification Report'!$W$215)&gt;0)</f>
        <v>0</v>
      </c>
      <c r="X95" s="177" t="b">
        <f>OR(AA95&gt;'Verification Report'!$S$214,AND(NOT(W95),LEN(AA95)&gt;0))</f>
        <v>0</v>
      </c>
      <c r="AA95" s="187"/>
      <c r="AB95" s="177" t="b">
        <f t="shared" si="2"/>
        <v>0</v>
      </c>
      <c r="AC95" s="49" t="b">
        <f t="shared" si="3"/>
        <v>0</v>
      </c>
    </row>
    <row r="96" spans="2:29" s="177" customFormat="1" x14ac:dyDescent="0.2">
      <c r="B96" s="271">
        <v>14</v>
      </c>
      <c r="C96" s="381"/>
      <c r="D96" s="382"/>
      <c r="E96" s="280"/>
      <c r="F96" s="384"/>
      <c r="G96" s="280"/>
      <c r="H96" s="280"/>
      <c r="I96" s="95"/>
      <c r="J96" s="177" t="b">
        <f>AND($AC96,LEN('Verification Report'!$W$116)&gt;0)</f>
        <v>0</v>
      </c>
      <c r="K96" s="177" t="b">
        <f>AND($AC96,LEN('Verification Report'!$W$116)&gt;0)</f>
        <v>0</v>
      </c>
      <c r="L96" s="177" t="b">
        <f t="shared" si="0"/>
        <v>0</v>
      </c>
      <c r="O96" s="187"/>
      <c r="P96" s="177" t="b">
        <f>AND($AC96,LEN('Verification Report'!$W$155)&gt;0)</f>
        <v>0</v>
      </c>
      <c r="Q96" s="177" t="b">
        <f>AND($AC96,LEN('Verification Report'!$W$155)&gt;0)</f>
        <v>0</v>
      </c>
      <c r="R96" s="177" t="b">
        <f t="shared" si="1"/>
        <v>0</v>
      </c>
      <c r="U96" s="187"/>
      <c r="V96" s="177" t="b">
        <f>AND($AC96,LEN('Verification Report'!$W$215)&gt;0)</f>
        <v>0</v>
      </c>
      <c r="W96" s="177" t="b">
        <f>AND($AC96,LEN('Verification Report'!$W$215)&gt;0)</f>
        <v>0</v>
      </c>
      <c r="X96" s="177" t="b">
        <f>OR(AA96&gt;'Verification Report'!$S$214,AND(NOT(W96),LEN(AA96)&gt;0))</f>
        <v>0</v>
      </c>
      <c r="AA96" s="187"/>
      <c r="AB96" s="177" t="b">
        <f t="shared" si="2"/>
        <v>0</v>
      </c>
      <c r="AC96" s="49" t="b">
        <f t="shared" si="3"/>
        <v>0</v>
      </c>
    </row>
    <row r="97" spans="2:29" s="177" customFormat="1" x14ac:dyDescent="0.2">
      <c r="B97" s="271">
        <v>15</v>
      </c>
      <c r="C97" s="381"/>
      <c r="D97" s="382"/>
      <c r="E97" s="280"/>
      <c r="F97" s="384"/>
      <c r="G97" s="280"/>
      <c r="H97" s="280"/>
      <c r="I97" s="95"/>
      <c r="J97" s="177" t="b">
        <f>AND($AC97,LEN('Verification Report'!$W$116)&gt;0)</f>
        <v>0</v>
      </c>
      <c r="K97" s="177" t="b">
        <f>AND($AC97,LEN('Verification Report'!$W$116)&gt;0)</f>
        <v>0</v>
      </c>
      <c r="L97" s="177" t="b">
        <f t="shared" si="0"/>
        <v>0</v>
      </c>
      <c r="O97" s="187"/>
      <c r="P97" s="177" t="b">
        <f>AND($AC97,LEN('Verification Report'!$W$155)&gt;0)</f>
        <v>0</v>
      </c>
      <c r="Q97" s="177" t="b">
        <f>AND($AC97,LEN('Verification Report'!$W$155)&gt;0)</f>
        <v>0</v>
      </c>
      <c r="R97" s="177" t="b">
        <f t="shared" si="1"/>
        <v>0</v>
      </c>
      <c r="U97" s="187"/>
      <c r="V97" s="177" t="b">
        <f>AND($AC97,LEN('Verification Report'!$W$215)&gt;0)</f>
        <v>0</v>
      </c>
      <c r="W97" s="177" t="b">
        <f>AND($AC97,LEN('Verification Report'!$W$215)&gt;0)</f>
        <v>0</v>
      </c>
      <c r="X97" s="177" t="b">
        <f>OR(AA97&gt;'Verification Report'!$S$214,AND(NOT(W97),LEN(AA97)&gt;0))</f>
        <v>0</v>
      </c>
      <c r="AA97" s="187"/>
      <c r="AB97" s="177" t="b">
        <f t="shared" si="2"/>
        <v>0</v>
      </c>
      <c r="AC97" s="49" t="b">
        <f t="shared" si="3"/>
        <v>0</v>
      </c>
    </row>
    <row r="98" spans="2:29" s="177" customFormat="1" x14ac:dyDescent="0.2">
      <c r="B98" s="271">
        <v>16</v>
      </c>
      <c r="C98" s="381"/>
      <c r="D98" s="382"/>
      <c r="E98" s="280"/>
      <c r="F98" s="384"/>
      <c r="G98" s="280"/>
      <c r="H98" s="280"/>
      <c r="I98" s="95"/>
      <c r="J98" s="177" t="b">
        <f>AND($AC98,LEN('Verification Report'!$W$116)&gt;0)</f>
        <v>0</v>
      </c>
      <c r="K98" s="177" t="b">
        <f>AND($AC98,LEN('Verification Report'!$W$116)&gt;0)</f>
        <v>0</v>
      </c>
      <c r="L98" s="177" t="b">
        <f t="shared" si="0"/>
        <v>0</v>
      </c>
      <c r="O98" s="187"/>
      <c r="P98" s="177" t="b">
        <f>AND($AC98,LEN('Verification Report'!$W$155)&gt;0)</f>
        <v>0</v>
      </c>
      <c r="Q98" s="177" t="b">
        <f>AND($AC98,LEN('Verification Report'!$W$155)&gt;0)</f>
        <v>0</v>
      </c>
      <c r="R98" s="177" t="b">
        <f t="shared" si="1"/>
        <v>0</v>
      </c>
      <c r="U98" s="187"/>
      <c r="V98" s="177" t="b">
        <f>AND($AC98,LEN('Verification Report'!$W$215)&gt;0)</f>
        <v>0</v>
      </c>
      <c r="W98" s="177" t="b">
        <f>AND($AC98,LEN('Verification Report'!$W$215)&gt;0)</f>
        <v>0</v>
      </c>
      <c r="X98" s="177" t="b">
        <f>OR(AA98&gt;'Verification Report'!$S$214,AND(NOT(W98),LEN(AA98)&gt;0))</f>
        <v>0</v>
      </c>
      <c r="AA98" s="187"/>
      <c r="AB98" s="177" t="b">
        <f t="shared" si="2"/>
        <v>0</v>
      </c>
      <c r="AC98" s="49" t="b">
        <f t="shared" si="3"/>
        <v>0</v>
      </c>
    </row>
    <row r="99" spans="2:29" s="177" customFormat="1" x14ac:dyDescent="0.2">
      <c r="B99" s="271">
        <v>17</v>
      </c>
      <c r="C99" s="381"/>
      <c r="D99" s="382"/>
      <c r="E99" s="280"/>
      <c r="F99" s="384"/>
      <c r="G99" s="280"/>
      <c r="H99" s="280"/>
      <c r="I99" s="95"/>
      <c r="J99" s="177" t="b">
        <f>AND($AC99,LEN('Verification Report'!$W$116)&gt;0)</f>
        <v>0</v>
      </c>
      <c r="K99" s="177" t="b">
        <f>AND($AC99,LEN('Verification Report'!$W$116)&gt;0)</f>
        <v>0</v>
      </c>
      <c r="L99" s="177" t="b">
        <f t="shared" si="0"/>
        <v>0</v>
      </c>
      <c r="O99" s="187"/>
      <c r="P99" s="177" t="b">
        <f>AND($AC99,LEN('Verification Report'!$W$155)&gt;0)</f>
        <v>0</v>
      </c>
      <c r="Q99" s="177" t="b">
        <f>AND($AC99,LEN('Verification Report'!$W$155)&gt;0)</f>
        <v>0</v>
      </c>
      <c r="R99" s="177" t="b">
        <f t="shared" si="1"/>
        <v>0</v>
      </c>
      <c r="U99" s="187"/>
      <c r="V99" s="177" t="b">
        <f>AND($AC99,LEN('Verification Report'!$W$215)&gt;0)</f>
        <v>0</v>
      </c>
      <c r="W99" s="177" t="b">
        <f>AND($AC99,LEN('Verification Report'!$W$215)&gt;0)</f>
        <v>0</v>
      </c>
      <c r="X99" s="177" t="b">
        <f>OR(AA99&gt;'Verification Report'!$S$214,AND(NOT(W99),LEN(AA99)&gt;0))</f>
        <v>0</v>
      </c>
      <c r="AA99" s="187"/>
      <c r="AB99" s="177" t="b">
        <f t="shared" si="2"/>
        <v>0</v>
      </c>
      <c r="AC99" s="49" t="b">
        <f t="shared" si="3"/>
        <v>0</v>
      </c>
    </row>
    <row r="100" spans="2:29" s="177" customFormat="1" x14ac:dyDescent="0.2">
      <c r="B100" s="271">
        <v>18</v>
      </c>
      <c r="C100" s="381"/>
      <c r="D100" s="382"/>
      <c r="E100" s="280"/>
      <c r="F100" s="384"/>
      <c r="G100" s="280"/>
      <c r="H100" s="280"/>
      <c r="I100" s="95"/>
      <c r="J100" s="177" t="b">
        <f>AND($AC100,LEN('Verification Report'!$W$116)&gt;0)</f>
        <v>0</v>
      </c>
      <c r="K100" s="177" t="b">
        <f>AND($AC100,LEN('Verification Report'!$W$116)&gt;0)</f>
        <v>0</v>
      </c>
      <c r="L100" s="177" t="b">
        <f t="shared" si="0"/>
        <v>0</v>
      </c>
      <c r="O100" s="187"/>
      <c r="P100" s="177" t="b">
        <f>AND($AC100,LEN('Verification Report'!$W$155)&gt;0)</f>
        <v>0</v>
      </c>
      <c r="Q100" s="177" t="b">
        <f>AND($AC100,LEN('Verification Report'!$W$155)&gt;0)</f>
        <v>0</v>
      </c>
      <c r="R100" s="177" t="b">
        <f t="shared" si="1"/>
        <v>0</v>
      </c>
      <c r="U100" s="187"/>
      <c r="V100" s="177" t="b">
        <f>AND($AC100,LEN('Verification Report'!$W$215)&gt;0)</f>
        <v>0</v>
      </c>
      <c r="W100" s="177" t="b">
        <f>AND($AC100,LEN('Verification Report'!$W$215)&gt;0)</f>
        <v>0</v>
      </c>
      <c r="X100" s="177" t="b">
        <f>OR(AA100&gt;'Verification Report'!$S$214,AND(NOT(W100),LEN(AA100)&gt;0))</f>
        <v>0</v>
      </c>
      <c r="AA100" s="187"/>
      <c r="AB100" s="177" t="b">
        <f t="shared" si="2"/>
        <v>0</v>
      </c>
      <c r="AC100" s="49" t="b">
        <f t="shared" si="3"/>
        <v>0</v>
      </c>
    </row>
    <row r="101" spans="2:29" s="177" customFormat="1" x14ac:dyDescent="0.2">
      <c r="B101" s="271">
        <v>19</v>
      </c>
      <c r="C101" s="381"/>
      <c r="D101" s="382"/>
      <c r="E101" s="280"/>
      <c r="F101" s="384"/>
      <c r="G101" s="280"/>
      <c r="H101" s="280"/>
      <c r="I101" s="95"/>
      <c r="J101" s="177" t="b">
        <f>AND($AC101,LEN('Verification Report'!$W$116)&gt;0)</f>
        <v>0</v>
      </c>
      <c r="K101" s="177" t="b">
        <f>AND($AC101,LEN('Verification Report'!$W$116)&gt;0)</f>
        <v>0</v>
      </c>
      <c r="L101" s="177" t="b">
        <f t="shared" si="0"/>
        <v>0</v>
      </c>
      <c r="O101" s="187"/>
      <c r="P101" s="177" t="b">
        <f>AND($AC101,LEN('Verification Report'!$W$155)&gt;0)</f>
        <v>0</v>
      </c>
      <c r="Q101" s="177" t="b">
        <f>AND($AC101,LEN('Verification Report'!$W$155)&gt;0)</f>
        <v>0</v>
      </c>
      <c r="R101" s="177" t="b">
        <f t="shared" si="1"/>
        <v>0</v>
      </c>
      <c r="U101" s="187"/>
      <c r="V101" s="177" t="b">
        <f>AND($AC101,LEN('Verification Report'!$W$215)&gt;0)</f>
        <v>0</v>
      </c>
      <c r="W101" s="177" t="b">
        <f>AND($AC101,LEN('Verification Report'!$W$215)&gt;0)</f>
        <v>0</v>
      </c>
      <c r="X101" s="177" t="b">
        <f>OR(AA101&gt;'Verification Report'!$S$214,AND(NOT(W101),LEN(AA101)&gt;0))</f>
        <v>0</v>
      </c>
      <c r="AA101" s="187"/>
      <c r="AB101" s="177" t="b">
        <f t="shared" si="2"/>
        <v>0</v>
      </c>
      <c r="AC101" s="49" t="b">
        <f t="shared" si="3"/>
        <v>0</v>
      </c>
    </row>
    <row r="102" spans="2:29" s="177" customFormat="1" x14ac:dyDescent="0.2">
      <c r="B102" s="271">
        <v>20</v>
      </c>
      <c r="C102" s="381"/>
      <c r="D102" s="382"/>
      <c r="E102" s="280"/>
      <c r="F102" s="384"/>
      <c r="G102" s="280"/>
      <c r="H102" s="280"/>
      <c r="I102" s="95"/>
      <c r="J102" s="177" t="b">
        <f>AND($AC102,LEN('Verification Report'!$W$116)&gt;0)</f>
        <v>0</v>
      </c>
      <c r="K102" s="177" t="b">
        <f>AND($AC102,LEN('Verification Report'!$W$116)&gt;0)</f>
        <v>0</v>
      </c>
      <c r="L102" s="177" t="b">
        <f t="shared" si="0"/>
        <v>0</v>
      </c>
      <c r="O102" s="187"/>
      <c r="P102" s="177" t="b">
        <f>AND($AC102,LEN('Verification Report'!$W$155)&gt;0)</f>
        <v>0</v>
      </c>
      <c r="Q102" s="177" t="b">
        <f>AND($AC102,LEN('Verification Report'!$W$155)&gt;0)</f>
        <v>0</v>
      </c>
      <c r="R102" s="177" t="b">
        <f t="shared" si="1"/>
        <v>0</v>
      </c>
      <c r="U102" s="187"/>
      <c r="V102" s="177" t="b">
        <f>AND($AC102,LEN('Verification Report'!$W$215)&gt;0)</f>
        <v>0</v>
      </c>
      <c r="W102" s="177" t="b">
        <f>AND($AC102,LEN('Verification Report'!$W$215)&gt;0)</f>
        <v>0</v>
      </c>
      <c r="X102" s="177" t="b">
        <f>OR(AA102&gt;'Verification Report'!$S$214,AND(NOT(W102),LEN(AA102)&gt;0))</f>
        <v>0</v>
      </c>
      <c r="AA102" s="187"/>
      <c r="AB102" s="177" t="b">
        <f t="shared" si="2"/>
        <v>0</v>
      </c>
      <c r="AC102" s="49" t="b">
        <f t="shared" si="3"/>
        <v>0</v>
      </c>
    </row>
    <row r="103" spans="2:29" s="177" customFormat="1" x14ac:dyDescent="0.2">
      <c r="B103" s="271">
        <v>21</v>
      </c>
      <c r="C103" s="381"/>
      <c r="D103" s="382"/>
      <c r="E103" s="280"/>
      <c r="F103" s="384"/>
      <c r="G103" s="280"/>
      <c r="H103" s="280"/>
      <c r="I103" s="95"/>
      <c r="J103" s="177" t="b">
        <f>AND($AC103,LEN('Verification Report'!$W$116)&gt;0)</f>
        <v>0</v>
      </c>
      <c r="K103" s="177" t="b">
        <f>AND($AC103,LEN('Verification Report'!$W$116)&gt;0)</f>
        <v>0</v>
      </c>
      <c r="L103" s="177" t="b">
        <f t="shared" si="0"/>
        <v>0</v>
      </c>
      <c r="O103" s="187"/>
      <c r="P103" s="177" t="b">
        <f>AND($AC103,LEN('Verification Report'!$W$155)&gt;0)</f>
        <v>0</v>
      </c>
      <c r="Q103" s="177" t="b">
        <f>AND($AC103,LEN('Verification Report'!$W$155)&gt;0)</f>
        <v>0</v>
      </c>
      <c r="R103" s="177" t="b">
        <f t="shared" si="1"/>
        <v>0</v>
      </c>
      <c r="U103" s="187"/>
      <c r="V103" s="177" t="b">
        <f>AND($AC103,LEN('Verification Report'!$W$215)&gt;0)</f>
        <v>0</v>
      </c>
      <c r="W103" s="177" t="b">
        <f>AND($AC103,LEN('Verification Report'!$W$215)&gt;0)</f>
        <v>0</v>
      </c>
      <c r="X103" s="177" t="b">
        <f>OR(AA103&gt;'Verification Report'!$S$214,AND(NOT(W103),LEN(AA103)&gt;0))</f>
        <v>0</v>
      </c>
      <c r="AA103" s="187"/>
      <c r="AB103" s="177" t="b">
        <f t="shared" si="2"/>
        <v>0</v>
      </c>
      <c r="AC103" s="49" t="b">
        <f t="shared" si="3"/>
        <v>0</v>
      </c>
    </row>
    <row r="104" spans="2:29" s="177" customFormat="1" x14ac:dyDescent="0.2">
      <c r="B104" s="271">
        <v>22</v>
      </c>
      <c r="C104" s="381"/>
      <c r="D104" s="382"/>
      <c r="E104" s="280"/>
      <c r="F104" s="384"/>
      <c r="G104" s="280"/>
      <c r="H104" s="280"/>
      <c r="I104" s="95"/>
      <c r="J104" s="177" t="b">
        <f>AND($AC104,LEN('Verification Report'!$W$116)&gt;0)</f>
        <v>0</v>
      </c>
      <c r="K104" s="177" t="b">
        <f>AND($AC104,LEN('Verification Report'!$W$116)&gt;0)</f>
        <v>0</v>
      </c>
      <c r="L104" s="177" t="b">
        <f t="shared" si="0"/>
        <v>0</v>
      </c>
      <c r="O104" s="187"/>
      <c r="P104" s="177" t="b">
        <f>AND($AC104,LEN('Verification Report'!$W$155)&gt;0)</f>
        <v>0</v>
      </c>
      <c r="Q104" s="177" t="b">
        <f>AND($AC104,LEN('Verification Report'!$W$155)&gt;0)</f>
        <v>0</v>
      </c>
      <c r="R104" s="177" t="b">
        <f t="shared" si="1"/>
        <v>0</v>
      </c>
      <c r="U104" s="187"/>
      <c r="V104" s="177" t="b">
        <f>AND($AC104,LEN('Verification Report'!$W$215)&gt;0)</f>
        <v>0</v>
      </c>
      <c r="W104" s="177" t="b">
        <f>AND($AC104,LEN('Verification Report'!$W$215)&gt;0)</f>
        <v>0</v>
      </c>
      <c r="X104" s="177" t="b">
        <f>OR(AA104&gt;'Verification Report'!$S$214,AND(NOT(W104),LEN(AA104)&gt;0))</f>
        <v>0</v>
      </c>
      <c r="AA104" s="187"/>
      <c r="AB104" s="177" t="b">
        <f t="shared" si="2"/>
        <v>0</v>
      </c>
      <c r="AC104" s="49" t="b">
        <f t="shared" si="3"/>
        <v>0</v>
      </c>
    </row>
    <row r="105" spans="2:29" s="177" customFormat="1" x14ac:dyDescent="0.2">
      <c r="B105" s="271">
        <v>23</v>
      </c>
      <c r="C105" s="381"/>
      <c r="D105" s="382"/>
      <c r="E105" s="280"/>
      <c r="F105" s="384"/>
      <c r="G105" s="280"/>
      <c r="H105" s="280"/>
      <c r="I105" s="95"/>
      <c r="J105" s="177" t="b">
        <f>AND($AC105,LEN('Verification Report'!$W$116)&gt;0)</f>
        <v>0</v>
      </c>
      <c r="K105" s="177" t="b">
        <f>AND($AC105,LEN('Verification Report'!$W$116)&gt;0)</f>
        <v>0</v>
      </c>
      <c r="L105" s="177" t="b">
        <f t="shared" si="0"/>
        <v>0</v>
      </c>
      <c r="O105" s="187"/>
      <c r="P105" s="177" t="b">
        <f>AND($AC105,LEN('Verification Report'!$W$155)&gt;0)</f>
        <v>0</v>
      </c>
      <c r="Q105" s="177" t="b">
        <f>AND($AC105,LEN('Verification Report'!$W$155)&gt;0)</f>
        <v>0</v>
      </c>
      <c r="R105" s="177" t="b">
        <f t="shared" si="1"/>
        <v>0</v>
      </c>
      <c r="U105" s="187"/>
      <c r="V105" s="177" t="b">
        <f>AND($AC105,LEN('Verification Report'!$W$215)&gt;0)</f>
        <v>0</v>
      </c>
      <c r="W105" s="177" t="b">
        <f>AND($AC105,LEN('Verification Report'!$W$215)&gt;0)</f>
        <v>0</v>
      </c>
      <c r="X105" s="177" t="b">
        <f>OR(AA105&gt;'Verification Report'!$S$214,AND(NOT(W105),LEN(AA105)&gt;0))</f>
        <v>0</v>
      </c>
      <c r="AA105" s="187"/>
      <c r="AB105" s="177" t="b">
        <f t="shared" si="2"/>
        <v>0</v>
      </c>
      <c r="AC105" s="49" t="b">
        <f t="shared" si="3"/>
        <v>0</v>
      </c>
    </row>
    <row r="106" spans="2:29" s="177" customFormat="1" x14ac:dyDescent="0.2">
      <c r="B106" s="271">
        <v>24</v>
      </c>
      <c r="C106" s="381"/>
      <c r="D106" s="382"/>
      <c r="E106" s="280"/>
      <c r="F106" s="384"/>
      <c r="G106" s="280"/>
      <c r="H106" s="280"/>
      <c r="I106" s="95"/>
      <c r="J106" s="177" t="b">
        <f>AND($AC106,LEN('Verification Report'!$W$116)&gt;0)</f>
        <v>0</v>
      </c>
      <c r="K106" s="177" t="b">
        <f>AND($AC106,LEN('Verification Report'!$W$116)&gt;0)</f>
        <v>0</v>
      </c>
      <c r="L106" s="177" t="b">
        <f t="shared" si="0"/>
        <v>0</v>
      </c>
      <c r="O106" s="187"/>
      <c r="P106" s="177" t="b">
        <f>AND($AC106,LEN('Verification Report'!$W$155)&gt;0)</f>
        <v>0</v>
      </c>
      <c r="Q106" s="177" t="b">
        <f>AND($AC106,LEN('Verification Report'!$W$155)&gt;0)</f>
        <v>0</v>
      </c>
      <c r="R106" s="177" t="b">
        <f t="shared" si="1"/>
        <v>0</v>
      </c>
      <c r="U106" s="187"/>
      <c r="V106" s="177" t="b">
        <f>AND($AC106,LEN('Verification Report'!$W$215)&gt;0)</f>
        <v>0</v>
      </c>
      <c r="W106" s="177" t="b">
        <f>AND($AC106,LEN('Verification Report'!$W$215)&gt;0)</f>
        <v>0</v>
      </c>
      <c r="X106" s="177" t="b">
        <f>OR(AA106&gt;'Verification Report'!$S$214,AND(NOT(W106),LEN(AA106)&gt;0))</f>
        <v>0</v>
      </c>
      <c r="AA106" s="187"/>
      <c r="AB106" s="177" t="b">
        <f t="shared" si="2"/>
        <v>0</v>
      </c>
      <c r="AC106" s="49" t="b">
        <f t="shared" si="3"/>
        <v>0</v>
      </c>
    </row>
    <row r="107" spans="2:29" s="177" customFormat="1" x14ac:dyDescent="0.2">
      <c r="B107" s="271">
        <v>25</v>
      </c>
      <c r="C107" s="381"/>
      <c r="D107" s="382"/>
      <c r="E107" s="280"/>
      <c r="F107" s="384"/>
      <c r="G107" s="280"/>
      <c r="H107" s="280"/>
      <c r="I107" s="95"/>
      <c r="J107" s="177" t="b">
        <f>AND($AC107,LEN('Verification Report'!$W$116)&gt;0)</f>
        <v>0</v>
      </c>
      <c r="K107" s="177" t="b">
        <f>AND($AC107,LEN('Verification Report'!$W$116)&gt;0)</f>
        <v>0</v>
      </c>
      <c r="L107" s="177" t="b">
        <f t="shared" si="0"/>
        <v>0</v>
      </c>
      <c r="O107" s="187"/>
      <c r="P107" s="177" t="b">
        <f>AND($AC107,LEN('Verification Report'!$W$155)&gt;0)</f>
        <v>0</v>
      </c>
      <c r="Q107" s="177" t="b">
        <f>AND($AC107,LEN('Verification Report'!$W$155)&gt;0)</f>
        <v>0</v>
      </c>
      <c r="R107" s="177" t="b">
        <f t="shared" si="1"/>
        <v>0</v>
      </c>
      <c r="U107" s="187"/>
      <c r="V107" s="177" t="b">
        <f>AND($AC107,LEN('Verification Report'!$W$215)&gt;0)</f>
        <v>0</v>
      </c>
      <c r="W107" s="177" t="b">
        <f>AND($AC107,LEN('Verification Report'!$W$215)&gt;0)</f>
        <v>0</v>
      </c>
      <c r="X107" s="177" t="b">
        <f>OR(AA107&gt;'Verification Report'!$S$214,AND(NOT(W107),LEN(AA107)&gt;0))</f>
        <v>0</v>
      </c>
      <c r="AA107" s="187"/>
      <c r="AB107" s="177" t="b">
        <f t="shared" si="2"/>
        <v>0</v>
      </c>
      <c r="AC107" s="49" t="b">
        <f t="shared" si="3"/>
        <v>0</v>
      </c>
    </row>
    <row r="108" spans="2:29" s="177" customFormat="1" x14ac:dyDescent="0.2">
      <c r="B108" s="271">
        <v>26</v>
      </c>
      <c r="C108" s="381"/>
      <c r="D108" s="382"/>
      <c r="E108" s="280"/>
      <c r="F108" s="384"/>
      <c r="G108" s="280"/>
      <c r="H108" s="280"/>
      <c r="I108" s="95"/>
      <c r="J108" s="177" t="b">
        <f>AND($AC108,LEN('Verification Report'!$W$116)&gt;0)</f>
        <v>0</v>
      </c>
      <c r="K108" s="177" t="b">
        <f>AND($AC108,LEN('Verification Report'!$W$116)&gt;0)</f>
        <v>0</v>
      </c>
      <c r="L108" s="177" t="b">
        <f t="shared" si="0"/>
        <v>0</v>
      </c>
      <c r="O108" s="187"/>
      <c r="P108" s="177" t="b">
        <f>AND($AC108,LEN('Verification Report'!$W$155)&gt;0)</f>
        <v>0</v>
      </c>
      <c r="Q108" s="177" t="b">
        <f>AND($AC108,LEN('Verification Report'!$W$155)&gt;0)</f>
        <v>0</v>
      </c>
      <c r="R108" s="177" t="b">
        <f t="shared" si="1"/>
        <v>0</v>
      </c>
      <c r="U108" s="187"/>
      <c r="V108" s="177" t="b">
        <f>AND($AC108,LEN('Verification Report'!$W$215)&gt;0)</f>
        <v>0</v>
      </c>
      <c r="W108" s="177" t="b">
        <f>AND($AC108,LEN('Verification Report'!$W$215)&gt;0)</f>
        <v>0</v>
      </c>
      <c r="X108" s="177" t="b">
        <f>OR(AA108&gt;'Verification Report'!$S$214,AND(NOT(W108),LEN(AA108)&gt;0))</f>
        <v>0</v>
      </c>
      <c r="AA108" s="187"/>
      <c r="AB108" s="177" t="b">
        <f t="shared" si="2"/>
        <v>0</v>
      </c>
      <c r="AC108" s="49" t="b">
        <f t="shared" si="3"/>
        <v>0</v>
      </c>
    </row>
    <row r="109" spans="2:29" s="177" customFormat="1" x14ac:dyDescent="0.2">
      <c r="B109" s="271">
        <v>27</v>
      </c>
      <c r="C109" s="381"/>
      <c r="D109" s="382"/>
      <c r="E109" s="280"/>
      <c r="F109" s="384"/>
      <c r="G109" s="280"/>
      <c r="H109" s="280"/>
      <c r="I109" s="95"/>
      <c r="J109" s="177" t="b">
        <f>AND($AC109,LEN('Verification Report'!$W$116)&gt;0)</f>
        <v>0</v>
      </c>
      <c r="K109" s="177" t="b">
        <f>AND($AC109,LEN('Verification Report'!$W$116)&gt;0)</f>
        <v>0</v>
      </c>
      <c r="L109" s="177" t="b">
        <f t="shared" si="0"/>
        <v>0</v>
      </c>
      <c r="O109" s="187"/>
      <c r="P109" s="177" t="b">
        <f>AND($AC109,LEN('Verification Report'!$W$155)&gt;0)</f>
        <v>0</v>
      </c>
      <c r="Q109" s="177" t="b">
        <f>AND($AC109,LEN('Verification Report'!$W$155)&gt;0)</f>
        <v>0</v>
      </c>
      <c r="R109" s="177" t="b">
        <f t="shared" si="1"/>
        <v>0</v>
      </c>
      <c r="U109" s="187"/>
      <c r="V109" s="177" t="b">
        <f>AND($AC109,LEN('Verification Report'!$W$215)&gt;0)</f>
        <v>0</v>
      </c>
      <c r="W109" s="177" t="b">
        <f>AND($AC109,LEN('Verification Report'!$W$215)&gt;0)</f>
        <v>0</v>
      </c>
      <c r="X109" s="177" t="b">
        <f>OR(AA109&gt;'Verification Report'!$S$214,AND(NOT(W109),LEN(AA109)&gt;0))</f>
        <v>0</v>
      </c>
      <c r="AA109" s="187"/>
      <c r="AB109" s="177" t="b">
        <f t="shared" si="2"/>
        <v>0</v>
      </c>
      <c r="AC109" s="49" t="b">
        <f t="shared" si="3"/>
        <v>0</v>
      </c>
    </row>
    <row r="110" spans="2:29" s="177" customFormat="1" x14ac:dyDescent="0.2">
      <c r="B110" s="271">
        <v>28</v>
      </c>
      <c r="C110" s="381"/>
      <c r="D110" s="382"/>
      <c r="E110" s="280"/>
      <c r="F110" s="384"/>
      <c r="G110" s="280"/>
      <c r="H110" s="280"/>
      <c r="I110" s="95"/>
      <c r="J110" s="177" t="b">
        <f>AND($AC110,LEN('Verification Report'!$W$116)&gt;0)</f>
        <v>0</v>
      </c>
      <c r="K110" s="177" t="b">
        <f>AND($AC110,LEN('Verification Report'!$W$116)&gt;0)</f>
        <v>0</v>
      </c>
      <c r="L110" s="177" t="b">
        <f t="shared" si="0"/>
        <v>0</v>
      </c>
      <c r="O110" s="187"/>
      <c r="P110" s="177" t="b">
        <f>AND($AC110,LEN('Verification Report'!$W$155)&gt;0)</f>
        <v>0</v>
      </c>
      <c r="Q110" s="177" t="b">
        <f>AND($AC110,LEN('Verification Report'!$W$155)&gt;0)</f>
        <v>0</v>
      </c>
      <c r="R110" s="177" t="b">
        <f t="shared" si="1"/>
        <v>0</v>
      </c>
      <c r="U110" s="187"/>
      <c r="V110" s="177" t="b">
        <f>AND($AC110,LEN('Verification Report'!$W$215)&gt;0)</f>
        <v>0</v>
      </c>
      <c r="W110" s="177" t="b">
        <f>AND($AC110,LEN('Verification Report'!$W$215)&gt;0)</f>
        <v>0</v>
      </c>
      <c r="X110" s="177" t="b">
        <f>OR(AA110&gt;'Verification Report'!$S$214,AND(NOT(W110),LEN(AA110)&gt;0))</f>
        <v>0</v>
      </c>
      <c r="AA110" s="187"/>
      <c r="AB110" s="177" t="b">
        <f t="shared" si="2"/>
        <v>0</v>
      </c>
      <c r="AC110" s="49" t="b">
        <f t="shared" si="3"/>
        <v>0</v>
      </c>
    </row>
    <row r="111" spans="2:29" s="177" customFormat="1" x14ac:dyDescent="0.2">
      <c r="B111" s="271">
        <v>29</v>
      </c>
      <c r="C111" s="381"/>
      <c r="D111" s="382"/>
      <c r="E111" s="280"/>
      <c r="F111" s="384"/>
      <c r="G111" s="280"/>
      <c r="H111" s="280"/>
      <c r="I111" s="95"/>
      <c r="J111" s="177" t="b">
        <f>AND($AC111,LEN('Verification Report'!$W$116)&gt;0)</f>
        <v>0</v>
      </c>
      <c r="K111" s="177" t="b">
        <f>AND($AC111,LEN('Verification Report'!$W$116)&gt;0)</f>
        <v>0</v>
      </c>
      <c r="L111" s="177" t="b">
        <f t="shared" si="0"/>
        <v>0</v>
      </c>
      <c r="O111" s="187"/>
      <c r="P111" s="177" t="b">
        <f>AND($AC111,LEN('Verification Report'!$W$155)&gt;0)</f>
        <v>0</v>
      </c>
      <c r="Q111" s="177" t="b">
        <f>AND($AC111,LEN('Verification Report'!$W$155)&gt;0)</f>
        <v>0</v>
      </c>
      <c r="R111" s="177" t="b">
        <f t="shared" si="1"/>
        <v>0</v>
      </c>
      <c r="U111" s="187"/>
      <c r="V111" s="177" t="b">
        <f>AND($AC111,LEN('Verification Report'!$W$215)&gt;0)</f>
        <v>0</v>
      </c>
      <c r="W111" s="177" t="b">
        <f>AND($AC111,LEN('Verification Report'!$W$215)&gt;0)</f>
        <v>0</v>
      </c>
      <c r="X111" s="177" t="b">
        <f>OR(AA111&gt;'Verification Report'!$S$214,AND(NOT(W111),LEN(AA111)&gt;0))</f>
        <v>0</v>
      </c>
      <c r="AA111" s="187"/>
      <c r="AB111" s="177" t="b">
        <f t="shared" si="2"/>
        <v>0</v>
      </c>
      <c r="AC111" s="49" t="b">
        <f t="shared" si="3"/>
        <v>0</v>
      </c>
    </row>
    <row r="112" spans="2:29" s="177" customFormat="1" x14ac:dyDescent="0.2">
      <c r="B112" s="271">
        <v>30</v>
      </c>
      <c r="C112" s="381"/>
      <c r="D112" s="382"/>
      <c r="E112" s="280"/>
      <c r="F112" s="384"/>
      <c r="G112" s="280"/>
      <c r="H112" s="280"/>
      <c r="I112" s="95"/>
      <c r="J112" s="177" t="b">
        <f>AND($AC112,LEN('Verification Report'!$W$116)&gt;0)</f>
        <v>0</v>
      </c>
      <c r="K112" s="177" t="b">
        <f>AND($AC112,LEN('Verification Report'!$W$116)&gt;0)</f>
        <v>0</v>
      </c>
      <c r="L112" s="177" t="b">
        <f t="shared" si="0"/>
        <v>0</v>
      </c>
      <c r="O112" s="187"/>
      <c r="P112" s="177" t="b">
        <f>AND($AC112,LEN('Verification Report'!$W$155)&gt;0)</f>
        <v>0</v>
      </c>
      <c r="Q112" s="177" t="b">
        <f>AND($AC112,LEN('Verification Report'!$W$155)&gt;0)</f>
        <v>0</v>
      </c>
      <c r="R112" s="177" t="b">
        <f t="shared" si="1"/>
        <v>0</v>
      </c>
      <c r="U112" s="187"/>
      <c r="V112" s="177" t="b">
        <f>AND($AC112,LEN('Verification Report'!$W$215)&gt;0)</f>
        <v>0</v>
      </c>
      <c r="W112" s="177" t="b">
        <f>AND($AC112,LEN('Verification Report'!$W$215)&gt;0)</f>
        <v>0</v>
      </c>
      <c r="X112" s="177" t="b">
        <f>OR(AA112&gt;'Verification Report'!$S$214,AND(NOT(W112),LEN(AA112)&gt;0))</f>
        <v>0</v>
      </c>
      <c r="AA112" s="187"/>
      <c r="AB112" s="177" t="b">
        <f t="shared" si="2"/>
        <v>0</v>
      </c>
      <c r="AC112" s="49" t="b">
        <f t="shared" si="3"/>
        <v>0</v>
      </c>
    </row>
    <row r="113" spans="2:28" x14ac:dyDescent="0.2">
      <c r="B113" s="177"/>
      <c r="C113" s="177"/>
      <c r="D113" s="177"/>
      <c r="E113" s="177"/>
      <c r="F113" s="177"/>
      <c r="G113" s="177"/>
      <c r="H113" s="177"/>
      <c r="I113" s="177"/>
      <c r="N113" s="177"/>
      <c r="O113" s="36"/>
      <c r="U113" s="36"/>
      <c r="AA113" s="36"/>
      <c r="AB113" s="31"/>
    </row>
    <row r="114" spans="2:28" x14ac:dyDescent="0.2">
      <c r="B114" s="39"/>
      <c r="C114" s="39"/>
      <c r="D114" s="39"/>
      <c r="E114" s="39"/>
      <c r="F114" s="39"/>
      <c r="G114" s="39"/>
      <c r="H114" s="39"/>
      <c r="I114" s="39"/>
      <c r="N114" s="177"/>
      <c r="O114" s="31"/>
      <c r="U114" s="31"/>
      <c r="AA114" s="31"/>
      <c r="AB114" s="31"/>
    </row>
    <row r="115" spans="2:28" x14ac:dyDescent="0.2">
      <c r="B115" s="39"/>
      <c r="C115" s="50" t="s">
        <v>2655</v>
      </c>
      <c r="D115" s="39"/>
      <c r="E115" s="39"/>
      <c r="F115" s="39"/>
      <c r="G115" s="39"/>
      <c r="H115" s="39"/>
      <c r="I115" s="39"/>
      <c r="N115" s="177"/>
      <c r="O115" s="31"/>
      <c r="U115" s="31"/>
      <c r="AA115" s="31"/>
      <c r="AB115" s="31"/>
    </row>
    <row r="116" spans="2:28" ht="3" customHeight="1" x14ac:dyDescent="0.2">
      <c r="B116" s="39"/>
      <c r="C116" s="50"/>
      <c r="D116" s="39"/>
      <c r="E116" s="39"/>
      <c r="F116" s="39"/>
      <c r="G116" s="39"/>
      <c r="H116" s="39"/>
      <c r="I116" s="39"/>
      <c r="N116" s="177"/>
      <c r="O116" s="31"/>
      <c r="U116" s="31"/>
      <c r="AA116" s="31"/>
      <c r="AB116" s="31"/>
    </row>
    <row r="117" spans="2:28" x14ac:dyDescent="0.2">
      <c r="B117" s="39"/>
      <c r="C117" s="51" t="s">
        <v>2656</v>
      </c>
      <c r="D117" s="40"/>
      <c r="E117" s="40"/>
      <c r="F117" s="40"/>
      <c r="G117" s="40"/>
      <c r="H117" s="39"/>
      <c r="I117" s="39"/>
      <c r="N117" s="177"/>
      <c r="O117" s="31"/>
      <c r="U117" s="31"/>
      <c r="AA117" s="31"/>
      <c r="AB117" s="31"/>
    </row>
    <row r="118" spans="2:28" ht="3" customHeight="1" x14ac:dyDescent="0.2">
      <c r="B118" s="39"/>
      <c r="C118" s="51"/>
      <c r="D118" s="40"/>
      <c r="E118" s="40"/>
      <c r="F118" s="40"/>
      <c r="G118" s="40"/>
      <c r="H118" s="39"/>
      <c r="I118" s="39"/>
      <c r="N118" s="177"/>
      <c r="O118" s="31"/>
      <c r="U118" s="31"/>
      <c r="AA118" s="31"/>
      <c r="AB118" s="31"/>
    </row>
    <row r="119" spans="2:28" ht="30" customHeight="1" x14ac:dyDescent="0.2">
      <c r="B119" s="39"/>
      <c r="C119" s="405" t="s">
        <v>2657</v>
      </c>
      <c r="D119" s="405"/>
      <c r="E119" s="405"/>
      <c r="F119" s="405"/>
      <c r="G119" s="405"/>
      <c r="H119" s="405"/>
      <c r="I119" s="405"/>
      <c r="N119" s="177"/>
      <c r="O119" s="31"/>
      <c r="U119" s="31"/>
      <c r="AA119" s="31"/>
      <c r="AB119" s="31"/>
    </row>
    <row r="120" spans="2:28" ht="3" customHeight="1" x14ac:dyDescent="0.2">
      <c r="B120" s="39"/>
      <c r="C120" s="51"/>
      <c r="D120" s="40"/>
      <c r="E120" s="40"/>
      <c r="F120" s="40"/>
      <c r="G120" s="40"/>
      <c r="H120" s="39"/>
      <c r="I120" s="39"/>
      <c r="N120" s="177"/>
      <c r="O120" s="31"/>
      <c r="U120" s="31"/>
      <c r="AA120" s="31"/>
      <c r="AB120" s="31"/>
    </row>
    <row r="121" spans="2:28" x14ac:dyDescent="0.2">
      <c r="B121" s="39"/>
      <c r="C121" s="51" t="s">
        <v>2658</v>
      </c>
      <c r="D121" s="40"/>
      <c r="E121" s="40"/>
      <c r="F121" s="40"/>
      <c r="G121" s="40"/>
      <c r="H121" s="39"/>
      <c r="I121" s="39"/>
      <c r="N121" s="177"/>
      <c r="O121" s="31"/>
      <c r="U121" s="31"/>
      <c r="AA121" s="31"/>
      <c r="AB121" s="31"/>
    </row>
    <row r="122" spans="2:28" ht="3" customHeight="1" x14ac:dyDescent="0.2">
      <c r="B122" s="39"/>
      <c r="C122" s="51"/>
      <c r="D122" s="40"/>
      <c r="E122" s="40"/>
      <c r="F122" s="40"/>
      <c r="G122" s="40"/>
      <c r="H122" s="39"/>
      <c r="I122" s="39"/>
      <c r="N122" s="177"/>
      <c r="O122" s="31"/>
      <c r="U122" s="31"/>
      <c r="AA122" s="31"/>
      <c r="AB122" s="31"/>
    </row>
    <row r="123" spans="2:28" x14ac:dyDescent="0.2">
      <c r="B123" s="39"/>
      <c r="C123" s="51" t="s">
        <v>2659</v>
      </c>
      <c r="D123" s="40"/>
      <c r="E123" s="40"/>
      <c r="F123" s="40"/>
      <c r="G123" s="40"/>
      <c r="H123" s="39"/>
      <c r="I123" s="39"/>
      <c r="N123" s="177"/>
      <c r="O123" s="31"/>
      <c r="U123" s="31"/>
      <c r="AA123" s="31"/>
      <c r="AB123" s="31"/>
    </row>
    <row r="124" spans="2:28" ht="3" customHeight="1" x14ac:dyDescent="0.2">
      <c r="B124" s="39"/>
      <c r="C124" s="51"/>
      <c r="D124" s="40"/>
      <c r="E124" s="40"/>
      <c r="F124" s="40"/>
      <c r="G124" s="40"/>
      <c r="H124" s="39"/>
      <c r="I124" s="39"/>
      <c r="N124" s="177"/>
      <c r="O124" s="31"/>
      <c r="U124" s="31"/>
      <c r="AA124" s="31"/>
      <c r="AB124" s="31"/>
    </row>
    <row r="125" spans="2:28" x14ac:dyDescent="0.2">
      <c r="B125" s="39"/>
      <c r="C125" s="383" t="s">
        <v>2660</v>
      </c>
      <c r="D125" s="383"/>
      <c r="E125" s="383"/>
      <c r="F125" s="383"/>
      <c r="G125" s="383"/>
      <c r="H125" s="383"/>
      <c r="I125" s="383"/>
      <c r="N125" s="177"/>
      <c r="O125" s="52"/>
      <c r="U125" s="52"/>
      <c r="AA125" s="52"/>
      <c r="AB125" s="31"/>
    </row>
    <row r="126" spans="2:28" ht="3" customHeight="1" x14ac:dyDescent="0.2">
      <c r="B126" s="39"/>
      <c r="C126" s="51"/>
      <c r="D126" s="40"/>
      <c r="E126" s="40"/>
      <c r="F126" s="40"/>
      <c r="G126" s="40"/>
      <c r="H126" s="39"/>
      <c r="I126" s="39"/>
      <c r="N126" s="177"/>
      <c r="O126" s="31"/>
      <c r="U126" s="31"/>
      <c r="AA126" s="31"/>
      <c r="AB126" s="31"/>
    </row>
    <row r="127" spans="2:28" ht="30" customHeight="1" x14ac:dyDescent="0.2">
      <c r="B127" s="39"/>
      <c r="C127" s="405" t="s">
        <v>2661</v>
      </c>
      <c r="D127" s="405"/>
      <c r="E127" s="405"/>
      <c r="F127" s="405"/>
      <c r="G127" s="405"/>
      <c r="H127" s="405"/>
      <c r="I127" s="405"/>
      <c r="N127" s="177"/>
      <c r="O127" s="31"/>
      <c r="U127" s="31"/>
      <c r="AA127" s="31"/>
      <c r="AB127" s="31"/>
    </row>
    <row r="128" spans="2:28" ht="3" customHeight="1" x14ac:dyDescent="0.2">
      <c r="B128" s="39"/>
      <c r="C128" s="51"/>
      <c r="D128" s="40"/>
      <c r="E128" s="40"/>
      <c r="F128" s="40"/>
      <c r="G128" s="40"/>
      <c r="H128" s="39"/>
      <c r="I128" s="39"/>
      <c r="N128" s="177"/>
      <c r="O128" s="31"/>
      <c r="U128" s="31"/>
      <c r="AA128" s="31"/>
      <c r="AB128" s="31"/>
    </row>
    <row r="129" spans="2:28" x14ac:dyDescent="0.2">
      <c r="B129" s="39"/>
      <c r="C129" s="51" t="s">
        <v>2662</v>
      </c>
      <c r="D129" s="40"/>
      <c r="E129" s="40"/>
      <c r="F129" s="40"/>
      <c r="G129" s="40"/>
      <c r="H129" s="39"/>
      <c r="I129" s="39"/>
      <c r="N129" s="177"/>
      <c r="O129" s="31"/>
      <c r="U129" s="31"/>
      <c r="AA129" s="31"/>
      <c r="AB129" s="31"/>
    </row>
    <row r="130" spans="2:28" ht="3" customHeight="1" x14ac:dyDescent="0.2">
      <c r="B130" s="39"/>
      <c r="C130" s="51"/>
      <c r="D130" s="40"/>
      <c r="E130" s="40"/>
      <c r="F130" s="40"/>
      <c r="G130" s="40"/>
      <c r="H130" s="39"/>
      <c r="I130" s="39"/>
      <c r="N130" s="177"/>
      <c r="O130" s="31"/>
      <c r="U130" s="31"/>
      <c r="AA130" s="31"/>
      <c r="AB130" s="31"/>
    </row>
    <row r="131" spans="2:28" ht="30" customHeight="1" x14ac:dyDescent="0.2">
      <c r="B131" s="39"/>
      <c r="C131" s="405" t="s">
        <v>2663</v>
      </c>
      <c r="D131" s="405"/>
      <c r="E131" s="405"/>
      <c r="F131" s="405"/>
      <c r="G131" s="405"/>
      <c r="H131" s="405"/>
      <c r="I131" s="405"/>
      <c r="N131" s="177"/>
      <c r="O131" s="31"/>
      <c r="U131" s="31"/>
      <c r="AA131" s="31"/>
      <c r="AB131" s="31"/>
    </row>
    <row r="132" spans="2:28" ht="3" customHeight="1" x14ac:dyDescent="0.2">
      <c r="B132" s="39"/>
      <c r="C132" s="51"/>
      <c r="D132" s="40"/>
      <c r="E132" s="40"/>
      <c r="F132" s="40"/>
      <c r="G132" s="40"/>
      <c r="H132" s="39"/>
      <c r="I132" s="39"/>
      <c r="N132" s="177"/>
      <c r="O132" s="31"/>
      <c r="U132" s="31"/>
      <c r="AA132" s="31"/>
      <c r="AB132" s="31"/>
    </row>
    <row r="133" spans="2:28" x14ac:dyDescent="0.2">
      <c r="B133" s="39"/>
      <c r="C133" s="404" t="s">
        <v>2664</v>
      </c>
      <c r="D133" s="404"/>
      <c r="E133" s="404"/>
      <c r="F133" s="404"/>
      <c r="G133" s="404"/>
      <c r="H133" s="404"/>
      <c r="I133" s="404"/>
      <c r="N133" s="177"/>
      <c r="O133" s="53"/>
      <c r="U133" s="53"/>
      <c r="AA133" s="53"/>
      <c r="AB133" s="52"/>
    </row>
    <row r="134" spans="2:28" x14ac:dyDescent="0.2">
      <c r="B134" s="31"/>
      <c r="C134" s="31"/>
      <c r="D134" s="31"/>
      <c r="E134" s="31"/>
      <c r="F134" s="31"/>
      <c r="G134" s="31"/>
      <c r="H134" s="31"/>
      <c r="I134" s="31"/>
      <c r="N134" s="177"/>
      <c r="O134" s="31"/>
      <c r="U134" s="31"/>
      <c r="AA134" s="31"/>
      <c r="AB134" s="31"/>
    </row>
    <row r="135" spans="2:28" x14ac:dyDescent="0.2">
      <c r="B135" s="31"/>
      <c r="C135" s="31"/>
      <c r="D135" s="31"/>
      <c r="E135" s="31"/>
      <c r="F135" s="31"/>
      <c r="G135" s="31"/>
      <c r="H135" s="31"/>
      <c r="I135" s="31"/>
      <c r="N135" s="177"/>
      <c r="O135" s="31"/>
      <c r="U135" s="31"/>
      <c r="AA135" s="31"/>
      <c r="AB135" s="31"/>
    </row>
    <row r="136" spans="2:28" x14ac:dyDescent="0.2">
      <c r="B136" s="31"/>
      <c r="C136" s="31"/>
      <c r="D136" s="31"/>
      <c r="E136" s="31"/>
      <c r="F136" s="31"/>
      <c r="G136" s="31"/>
      <c r="H136" s="31"/>
      <c r="I136" s="31"/>
      <c r="N136" s="177"/>
      <c r="O136" s="31"/>
      <c r="U136" s="31"/>
      <c r="AA136" s="31"/>
      <c r="AB136" s="31"/>
    </row>
    <row r="137" spans="2:28" x14ac:dyDescent="0.2">
      <c r="B137" s="31"/>
      <c r="C137" s="54" t="s">
        <v>2665</v>
      </c>
      <c r="D137" s="31"/>
      <c r="E137" s="31"/>
      <c r="F137" s="31"/>
      <c r="G137" s="31"/>
      <c r="H137" s="31"/>
      <c r="I137" s="31"/>
      <c r="N137" s="177"/>
      <c r="O137" s="31"/>
      <c r="U137" s="31"/>
      <c r="AA137" s="31"/>
      <c r="AB137" s="31"/>
    </row>
    <row r="138" spans="2:28" ht="3" customHeight="1" x14ac:dyDescent="0.2">
      <c r="B138" s="31"/>
      <c r="C138" s="31"/>
      <c r="D138" s="31"/>
      <c r="E138" s="31"/>
      <c r="F138" s="31"/>
      <c r="G138" s="31"/>
      <c r="H138" s="31"/>
      <c r="I138" s="31"/>
      <c r="N138" s="177"/>
      <c r="O138" s="31"/>
      <c r="U138" s="31"/>
      <c r="AA138" s="31"/>
      <c r="AB138" s="31"/>
    </row>
    <row r="139" spans="2:28" ht="30" customHeight="1" x14ac:dyDescent="0.2">
      <c r="B139" s="177"/>
      <c r="C139" s="403" t="s">
        <v>2666</v>
      </c>
      <c r="D139" s="403"/>
      <c r="E139" s="403"/>
      <c r="F139" s="403"/>
      <c r="G139" s="403"/>
      <c r="H139" s="403"/>
      <c r="I139" s="403"/>
      <c r="N139" s="177"/>
      <c r="O139" s="55"/>
      <c r="U139" s="55"/>
      <c r="AA139" s="55"/>
      <c r="AB139" s="177"/>
    </row>
    <row r="140" spans="2:28" x14ac:dyDescent="0.2">
      <c r="B140" s="177"/>
      <c r="C140" s="177"/>
      <c r="D140" s="177"/>
      <c r="E140" s="177"/>
      <c r="F140" s="177"/>
      <c r="G140" s="177"/>
      <c r="H140" s="177"/>
      <c r="I140" s="177"/>
      <c r="N140" s="177"/>
      <c r="O140" s="31"/>
      <c r="U140" s="31"/>
      <c r="AA140" s="31"/>
      <c r="AB140" s="177"/>
    </row>
  </sheetData>
  <sheetProtection algorithmName="SHA-512" hashValue="SKebmmRpmPmOvm3vahjApK32FkLE1ueeX3PElDlTCy/3+PKUXnxsTRVJXHHH0nn2D6d/xt1ygTgMtX6TQTclXQ==" saltValue="wGQF4zzjxv32HrHFSC6IaA==" spinCount="100000" sheet="1" objects="1" scenarios="1" selectLockedCells="1"/>
  <mergeCells count="81">
    <mergeCell ref="A8:B8"/>
    <mergeCell ref="A10:B10"/>
    <mergeCell ref="A12:B12"/>
    <mergeCell ref="A14:B14"/>
    <mergeCell ref="C12:D12"/>
    <mergeCell ref="C14:D14"/>
    <mergeCell ref="C82:D82"/>
    <mergeCell ref="C127:I127"/>
    <mergeCell ref="C131:I131"/>
    <mergeCell ref="A16:B16"/>
    <mergeCell ref="A56:B56"/>
    <mergeCell ref="A48:B48"/>
    <mergeCell ref="A49:B49"/>
    <mergeCell ref="A45:B46"/>
    <mergeCell ref="G73:H73"/>
    <mergeCell ref="G74:H74"/>
    <mergeCell ref="G75:H75"/>
    <mergeCell ref="E71:F71"/>
    <mergeCell ref="E72:F72"/>
    <mergeCell ref="C48:I50"/>
    <mergeCell ref="A62:B62"/>
    <mergeCell ref="C68:I68"/>
    <mergeCell ref="C139:I139"/>
    <mergeCell ref="C133:I133"/>
    <mergeCell ref="E73:F73"/>
    <mergeCell ref="E74:F74"/>
    <mergeCell ref="E75:F75"/>
    <mergeCell ref="C83:D83"/>
    <mergeCell ref="C92:D92"/>
    <mergeCell ref="C87:D87"/>
    <mergeCell ref="C88:D88"/>
    <mergeCell ref="C89:D89"/>
    <mergeCell ref="C90:D90"/>
    <mergeCell ref="C91:D91"/>
    <mergeCell ref="C119:I119"/>
    <mergeCell ref="C99:D99"/>
    <mergeCell ref="C100:D100"/>
    <mergeCell ref="C101:D101"/>
    <mergeCell ref="A50:B50"/>
    <mergeCell ref="A52:B52"/>
    <mergeCell ref="A54:B54"/>
    <mergeCell ref="G71:H71"/>
    <mergeCell ref="G72:H72"/>
    <mergeCell ref="E70:F70"/>
    <mergeCell ref="G70:H70"/>
    <mergeCell ref="A58:B58"/>
    <mergeCell ref="D58:D60"/>
    <mergeCell ref="A60:B60"/>
    <mergeCell ref="F18:I18"/>
    <mergeCell ref="C45:D46"/>
    <mergeCell ref="C21:C32"/>
    <mergeCell ref="E25:F26"/>
    <mergeCell ref="D1:I5"/>
    <mergeCell ref="C10:D10"/>
    <mergeCell ref="C8:D8"/>
    <mergeCell ref="C16:D16"/>
    <mergeCell ref="C18:D18"/>
    <mergeCell ref="C35:D35"/>
    <mergeCell ref="C37:I38"/>
    <mergeCell ref="C102:D102"/>
    <mergeCell ref="C93:D93"/>
    <mergeCell ref="C94:D94"/>
    <mergeCell ref="C95:D95"/>
    <mergeCell ref="C96:D96"/>
    <mergeCell ref="C97:D97"/>
    <mergeCell ref="C103:D103"/>
    <mergeCell ref="C125:I125"/>
    <mergeCell ref="C109:D109"/>
    <mergeCell ref="C110:D110"/>
    <mergeCell ref="C111:D111"/>
    <mergeCell ref="C112:D112"/>
    <mergeCell ref="F83:F112"/>
    <mergeCell ref="C104:D104"/>
    <mergeCell ref="C105:D105"/>
    <mergeCell ref="C106:D106"/>
    <mergeCell ref="C107:D107"/>
    <mergeCell ref="C108:D108"/>
    <mergeCell ref="C84:D84"/>
    <mergeCell ref="C85:D85"/>
    <mergeCell ref="C86:D86"/>
    <mergeCell ref="C98:D98"/>
  </mergeCells>
  <conditionalFormatting sqref="C83:E112 G83:I112">
    <cfRule type="notContainsBlanks" dxfId="112" priority="76">
      <formula>LEN(TRIM(C83))&gt;0</formula>
    </cfRule>
    <cfRule type="expression" dxfId="111" priority="10084">
      <formula>$AC83</formula>
    </cfRule>
  </conditionalFormatting>
  <conditionalFormatting sqref="F18:I18">
    <cfRule type="expression" dxfId="110" priority="10083">
      <formula>$AB$18</formula>
    </cfRule>
  </conditionalFormatting>
  <conditionalFormatting sqref="AA83">
    <cfRule type="expression" dxfId="109" priority="36">
      <formula>AND(V83,W83)</formula>
    </cfRule>
  </conditionalFormatting>
  <conditionalFormatting sqref="AA83">
    <cfRule type="expression" dxfId="108" priority="35">
      <formula>LEN(TRIM(AA83))&gt;0</formula>
    </cfRule>
  </conditionalFormatting>
  <conditionalFormatting sqref="AA83">
    <cfRule type="expression" dxfId="107" priority="34">
      <formula>(W83 = FALSE)</formula>
    </cfRule>
  </conditionalFormatting>
  <conditionalFormatting sqref="AA83">
    <cfRule type="expression" dxfId="106" priority="33">
      <formula>OR(X83 = TRUE, AND(LEN(AA83)&gt;0, W83 = FALSE))</formula>
    </cfRule>
  </conditionalFormatting>
  <conditionalFormatting sqref="U83">
    <cfRule type="expression" dxfId="105" priority="26">
      <formula>AND(P83,Q83)</formula>
    </cfRule>
  </conditionalFormatting>
  <conditionalFormatting sqref="U83">
    <cfRule type="expression" dxfId="104" priority="25">
      <formula>LEN(TRIM(U83))&gt;0</formula>
    </cfRule>
  </conditionalFormatting>
  <conditionalFormatting sqref="U83">
    <cfRule type="expression" dxfId="103" priority="24">
      <formula>(Q83 = FALSE)</formula>
    </cfRule>
  </conditionalFormatting>
  <conditionalFormatting sqref="U83">
    <cfRule type="expression" dxfId="102" priority="23">
      <formula>OR(R83 = TRUE, AND(LEN(U83)&gt;0, Q83 = FALSE))</formula>
    </cfRule>
  </conditionalFormatting>
  <conditionalFormatting sqref="O83">
    <cfRule type="expression" dxfId="101" priority="16">
      <formula>AND(J83,K83)</formula>
    </cfRule>
  </conditionalFormatting>
  <conditionalFormatting sqref="O83">
    <cfRule type="expression" dxfId="100" priority="15">
      <formula>LEN(TRIM(O83))&gt;0</formula>
    </cfRule>
  </conditionalFormatting>
  <conditionalFormatting sqref="O83">
    <cfRule type="expression" dxfId="99" priority="14">
      <formula>(K83 = FALSE)</formula>
    </cfRule>
  </conditionalFormatting>
  <conditionalFormatting sqref="O83">
    <cfRule type="expression" dxfId="98" priority="13">
      <formula>OR(L83 = TRUE, AND(LEN(O83)&gt;0, K83 = FALSE))</formula>
    </cfRule>
  </conditionalFormatting>
  <conditionalFormatting sqref="O84:O112">
    <cfRule type="expression" dxfId="97" priority="12">
      <formula>AND(J84,K84)</formula>
    </cfRule>
  </conditionalFormatting>
  <conditionalFormatting sqref="O84:O112">
    <cfRule type="expression" dxfId="96" priority="11">
      <formula>LEN(TRIM(O84))&gt;0</formula>
    </cfRule>
  </conditionalFormatting>
  <conditionalFormatting sqref="O84:O112">
    <cfRule type="expression" dxfId="95" priority="10">
      <formula>(K84 = FALSE)</formula>
    </cfRule>
  </conditionalFormatting>
  <conditionalFormatting sqref="O84:O112">
    <cfRule type="expression" dxfId="94" priority="9">
      <formula>OR(L84 = TRUE, AND(LEN(O84)&gt;0, K84 = FALSE))</formula>
    </cfRule>
  </conditionalFormatting>
  <conditionalFormatting sqref="U84:U112">
    <cfRule type="expression" dxfId="93" priority="8">
      <formula>AND(P84,Q84)</formula>
    </cfRule>
  </conditionalFormatting>
  <conditionalFormatting sqref="U84:U112">
    <cfRule type="expression" dxfId="92" priority="7">
      <formula>LEN(TRIM(U84))&gt;0</formula>
    </cfRule>
  </conditionalFormatting>
  <conditionalFormatting sqref="U84:U112">
    <cfRule type="expression" dxfId="91" priority="6">
      <formula>(Q84 = FALSE)</formula>
    </cfRule>
  </conditionalFormatting>
  <conditionalFormatting sqref="U84:U112">
    <cfRule type="expression" dxfId="90" priority="5">
      <formula>OR(R84 = TRUE, AND(LEN(U84)&gt;0, Q84 = FALSE))</formula>
    </cfRule>
  </conditionalFormatting>
  <conditionalFormatting sqref="AA84:AA112">
    <cfRule type="expression" dxfId="89" priority="4">
      <formula>AND(V84,W84)</formula>
    </cfRule>
  </conditionalFormatting>
  <conditionalFormatting sqref="AA84:AA112">
    <cfRule type="expression" dxfId="88" priority="3">
      <formula>LEN(TRIM(AA84))&gt;0</formula>
    </cfRule>
  </conditionalFormatting>
  <conditionalFormatting sqref="AA84:AA112">
    <cfRule type="expression" dxfId="87" priority="2">
      <formula>(W84 = FALSE)</formula>
    </cfRule>
  </conditionalFormatting>
  <conditionalFormatting sqref="AA84:AA112">
    <cfRule type="expression" dxfId="86" priority="1">
      <formula>OR(X84 = TRUE, AND(LEN(AA84)&gt;0, W84 = FALSE))</formula>
    </cfRule>
  </conditionalFormatting>
  <dataValidations count="3">
    <dataValidation type="decimal" allowBlank="1" showDropDown="1" showInputMessage="1" showErrorMessage="1" error="Enter a number" prompt="Enter cfm25" sqref="AA83:AA112" xr:uid="{4786FCE0-5D25-405B-985A-55046DAB468A}">
      <formula1>0</formula1>
      <formula2>10000</formula2>
    </dataValidation>
    <dataValidation type="whole" allowBlank="1" showDropDown="1" showInputMessage="1" showErrorMessage="1" error="Enter a number" prompt="Enter cfm/100sf" sqref="O83:O112" xr:uid="{F56AFF5E-BA03-4E48-A619-D4C16A2BD6B1}">
      <formula1>0</formula1>
      <formula2>4</formula2>
    </dataValidation>
    <dataValidation type="decimal" allowBlank="1" showDropDown="1" showInputMessage="1" showErrorMessage="1" error="Enter a number" prompt="Enter cfm50" sqref="U83:U112" xr:uid="{30E814DF-FF57-4065-923D-629506670251}">
      <formula1>0</formula1>
      <formula2>10</formula2>
    </dataValidation>
  </dataValidations>
  <pageMargins left="0.7" right="0.7" top="0.75" bottom="0.75" header="0.3" footer="0.3"/>
  <pageSetup scale="59" fitToHeight="0" orientation="landscape" r:id="rId1"/>
  <rowBreaks count="3" manualBreakCount="3">
    <brk id="33" max="8" man="1"/>
    <brk id="66" max="16383" man="1"/>
    <brk id="113" max="8" man="1"/>
  </rowBreaks>
  <drawing r:id="rId2"/>
  <extLst>
    <ext xmlns:x14="http://schemas.microsoft.com/office/spreadsheetml/2009/9/main" uri="{78C0D931-6437-407d-A8EE-F0AAD7539E65}">
      <x14:conditionalFormattings>
        <x14:conditionalFormatting xmlns:xm="http://schemas.microsoft.com/office/excel/2006/main">
          <x14:cfRule type="expression" priority="75" id="{2F160E61-AD37-4771-81A0-96EAF048662C}">
            <xm:f>OR('Verification Report'!$AG$3,'Verification Report'!$AG$3)</xm:f>
            <x14:dxf>
              <font>
                <b/>
                <i val="0"/>
                <color theme="1"/>
              </font>
              <fill>
                <patternFill>
                  <bgColor rgb="FFFF0000"/>
                </patternFill>
              </fill>
            </x14:dxf>
          </x14:cfRule>
          <xm:sqref>C18:D18</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pageSetUpPr fitToPage="1"/>
  </sheetPr>
  <dimension ref="A1:AQ182"/>
  <sheetViews>
    <sheetView showGridLines="0" topLeftCell="A63" zoomScaleNormal="100" workbookViewId="0">
      <selection activeCell="AA84" sqref="AA84"/>
    </sheetView>
  </sheetViews>
  <sheetFormatPr baseColWidth="10" defaultColWidth="9.1640625" defaultRowHeight="15" x14ac:dyDescent="0.2"/>
  <cols>
    <col min="1" max="2" width="10.6640625" style="32" customWidth="1"/>
    <col min="3" max="3" width="43.33203125" style="32" customWidth="1"/>
    <col min="4" max="9" width="15.6640625" style="32" customWidth="1"/>
    <col min="10" max="13" width="8.83203125" style="177" hidden="1" customWidth="1"/>
    <col min="14" max="14" width="3" style="177" hidden="1" customWidth="1"/>
    <col min="15" max="15" width="15.6640625" style="177" customWidth="1"/>
    <col min="16" max="19" width="8.83203125" style="177" hidden="1" customWidth="1"/>
    <col min="20" max="20" width="3" style="177" hidden="1" customWidth="1"/>
    <col min="21" max="21" width="15.6640625" style="177" customWidth="1"/>
    <col min="22" max="25" width="8.83203125" style="177" hidden="1" customWidth="1"/>
    <col min="26" max="26" width="3" style="177" hidden="1" customWidth="1"/>
    <col min="27" max="27" width="15.6640625" style="177" customWidth="1"/>
    <col min="28" max="31" width="8.83203125" style="177" hidden="1" customWidth="1"/>
    <col min="32" max="32" width="3" style="177" hidden="1" customWidth="1"/>
    <col min="33" max="33" width="15.6640625" style="177" customWidth="1"/>
    <col min="34" max="37" width="8.83203125" style="177" hidden="1" customWidth="1"/>
    <col min="38" max="38" width="3" style="177" hidden="1" customWidth="1"/>
    <col min="39" max="39" width="15.6640625" style="177" customWidth="1"/>
    <col min="40" max="40" width="9.83203125" style="32" hidden="1" customWidth="1"/>
    <col min="41" max="41" width="35.1640625" style="32" hidden="1" customWidth="1"/>
    <col min="42" max="42" width="14.5" style="32" hidden="1" customWidth="1"/>
    <col min="43" max="43" width="35.1640625" style="32" hidden="1" customWidth="1"/>
    <col min="44" max="16384" width="9.1640625" style="32"/>
  </cols>
  <sheetData>
    <row r="1" spans="1:43" x14ac:dyDescent="0.2">
      <c r="A1" s="177"/>
      <c r="B1" s="177"/>
      <c r="C1" s="177"/>
      <c r="D1" s="395" t="s">
        <v>36</v>
      </c>
      <c r="E1" s="395"/>
      <c r="F1" s="395"/>
      <c r="G1" s="395"/>
      <c r="H1" s="395"/>
      <c r="I1" s="395"/>
      <c r="AN1" s="31"/>
      <c r="AO1" s="31"/>
      <c r="AP1" s="177"/>
      <c r="AQ1" s="177"/>
    </row>
    <row r="2" spans="1:43" x14ac:dyDescent="0.2">
      <c r="A2" s="177"/>
      <c r="B2" s="177"/>
      <c r="C2" s="177"/>
      <c r="D2" s="395"/>
      <c r="E2" s="395"/>
      <c r="F2" s="395"/>
      <c r="G2" s="395"/>
      <c r="H2" s="395"/>
      <c r="I2" s="395"/>
      <c r="AN2" s="31"/>
      <c r="AO2" s="31"/>
      <c r="AP2" s="177"/>
      <c r="AQ2" s="177"/>
    </row>
    <row r="3" spans="1:43" x14ac:dyDescent="0.2">
      <c r="A3" s="177"/>
      <c r="B3" s="177"/>
      <c r="C3" s="177"/>
      <c r="D3" s="395"/>
      <c r="E3" s="395"/>
      <c r="F3" s="395"/>
      <c r="G3" s="395"/>
      <c r="H3" s="395"/>
      <c r="I3" s="395"/>
      <c r="AN3" s="31"/>
      <c r="AO3" s="31"/>
      <c r="AP3" s="177"/>
      <c r="AQ3" s="177"/>
    </row>
    <row r="4" spans="1:43" s="68" customFormat="1" x14ac:dyDescent="0.2">
      <c r="A4" s="177"/>
      <c r="B4" s="177"/>
      <c r="C4" s="177"/>
      <c r="D4" s="395"/>
      <c r="E4" s="395"/>
      <c r="F4" s="395"/>
      <c r="G4" s="395"/>
      <c r="H4" s="395"/>
      <c r="I4" s="395"/>
      <c r="J4" s="177"/>
      <c r="K4" s="177"/>
      <c r="L4" s="177"/>
      <c r="M4" s="177"/>
      <c r="N4" s="177"/>
      <c r="O4" s="177"/>
      <c r="P4" s="177"/>
      <c r="Q4" s="177"/>
      <c r="R4" s="177"/>
      <c r="S4" s="177"/>
      <c r="T4" s="177"/>
      <c r="U4" s="177"/>
      <c r="V4" s="177"/>
      <c r="W4" s="177"/>
      <c r="X4" s="177"/>
      <c r="Y4" s="177"/>
      <c r="Z4" s="177"/>
      <c r="AA4" s="177"/>
      <c r="AB4" s="177"/>
      <c r="AC4" s="177"/>
      <c r="AD4" s="177"/>
      <c r="AE4" s="177"/>
      <c r="AF4" s="177"/>
      <c r="AG4" s="177"/>
      <c r="AH4" s="177"/>
      <c r="AI4" s="177"/>
      <c r="AJ4" s="177"/>
      <c r="AK4" s="177"/>
      <c r="AL4" s="177"/>
      <c r="AM4" s="177"/>
      <c r="AN4" s="31"/>
      <c r="AO4" s="31"/>
      <c r="AP4" s="177"/>
      <c r="AQ4" s="177"/>
    </row>
    <row r="5" spans="1:43" x14ac:dyDescent="0.2">
      <c r="A5" s="177"/>
      <c r="B5" s="177"/>
      <c r="C5" s="177"/>
      <c r="D5" s="395"/>
      <c r="E5" s="395"/>
      <c r="F5" s="395"/>
      <c r="G5" s="395"/>
      <c r="H5" s="395"/>
      <c r="I5" s="395"/>
      <c r="AN5" s="31"/>
      <c r="AO5" s="31"/>
      <c r="AP5" s="177"/>
      <c r="AQ5" s="177"/>
    </row>
    <row r="6" spans="1:43" ht="19" x14ac:dyDescent="0.25">
      <c r="A6" s="92"/>
      <c r="B6" s="92"/>
      <c r="C6" s="7" t="s">
        <v>2667</v>
      </c>
      <c r="D6" s="92"/>
      <c r="E6" s="92"/>
      <c r="F6" s="92"/>
      <c r="G6" s="92"/>
      <c r="H6" s="92"/>
      <c r="I6" s="92"/>
      <c r="J6" s="93" t="s">
        <v>38</v>
      </c>
      <c r="K6" s="93" t="s">
        <v>38</v>
      </c>
      <c r="L6" s="93" t="s">
        <v>38</v>
      </c>
      <c r="M6" s="93" t="s">
        <v>38</v>
      </c>
      <c r="N6" s="93" t="s">
        <v>38</v>
      </c>
      <c r="O6" s="92"/>
      <c r="P6" s="93" t="s">
        <v>38</v>
      </c>
      <c r="Q6" s="93" t="s">
        <v>38</v>
      </c>
      <c r="R6" s="93" t="s">
        <v>38</v>
      </c>
      <c r="S6" s="93" t="s">
        <v>38</v>
      </c>
      <c r="T6" s="93" t="s">
        <v>38</v>
      </c>
      <c r="U6" s="92"/>
      <c r="V6" s="93" t="s">
        <v>38</v>
      </c>
      <c r="W6" s="93" t="s">
        <v>38</v>
      </c>
      <c r="X6" s="93" t="s">
        <v>38</v>
      </c>
      <c r="Y6" s="93" t="s">
        <v>38</v>
      </c>
      <c r="Z6" s="93" t="s">
        <v>38</v>
      </c>
      <c r="AA6" s="92"/>
      <c r="AB6" s="93" t="s">
        <v>38</v>
      </c>
      <c r="AC6" s="93" t="s">
        <v>38</v>
      </c>
      <c r="AD6" s="93" t="s">
        <v>38</v>
      </c>
      <c r="AE6" s="93" t="s">
        <v>38</v>
      </c>
      <c r="AF6" s="93" t="s">
        <v>38</v>
      </c>
      <c r="AG6" s="92"/>
      <c r="AH6" s="93" t="s">
        <v>38</v>
      </c>
      <c r="AI6" s="93" t="s">
        <v>38</v>
      </c>
      <c r="AJ6" s="93" t="s">
        <v>38</v>
      </c>
      <c r="AK6" s="93" t="s">
        <v>38</v>
      </c>
      <c r="AL6" s="93" t="s">
        <v>38</v>
      </c>
      <c r="AM6" s="92"/>
      <c r="AN6" s="93" t="s">
        <v>38</v>
      </c>
      <c r="AO6" s="93" t="s">
        <v>38</v>
      </c>
      <c r="AP6" s="263" t="s">
        <v>38</v>
      </c>
      <c r="AQ6" s="263" t="s">
        <v>38</v>
      </c>
    </row>
    <row r="7" spans="1:43" x14ac:dyDescent="0.2">
      <c r="A7" s="177"/>
      <c r="B7" s="177"/>
      <c r="C7" s="177"/>
      <c r="D7" s="177"/>
      <c r="E7" s="177"/>
      <c r="F7" s="177"/>
      <c r="G7" s="177"/>
      <c r="H7" s="177"/>
      <c r="I7" s="177"/>
      <c r="AN7" s="31"/>
      <c r="AO7" s="31"/>
      <c r="AP7" s="177"/>
      <c r="AQ7" s="177"/>
    </row>
    <row r="8" spans="1:43" x14ac:dyDescent="0.2">
      <c r="A8" s="407" t="s">
        <v>41</v>
      </c>
      <c r="B8" s="407"/>
      <c r="C8" s="396" t="str">
        <f>IF(dstBatch,"See Batch Submission",IF(Overview!G8="","None entered on ""Overview"" Sheet",Overview!G8))</f>
        <v>PRJEPKDMnz</v>
      </c>
      <c r="D8" s="396"/>
      <c r="E8" s="177"/>
      <c r="F8" s="177"/>
      <c r="G8" s="177"/>
      <c r="H8" s="177"/>
      <c r="I8" s="177"/>
      <c r="AN8" s="31"/>
      <c r="AO8" s="31"/>
      <c r="AP8" s="177"/>
      <c r="AQ8" s="177"/>
    </row>
    <row r="9" spans="1:43" ht="3" customHeight="1" x14ac:dyDescent="0.2">
      <c r="A9" s="98"/>
      <c r="B9" s="98"/>
      <c r="C9" s="69"/>
      <c r="D9" s="69"/>
      <c r="E9" s="36"/>
      <c r="F9" s="177"/>
      <c r="G9" s="177"/>
      <c r="H9" s="177"/>
      <c r="I9" s="177"/>
      <c r="AN9" s="36"/>
      <c r="AO9" s="31"/>
      <c r="AP9" s="177"/>
      <c r="AQ9" s="177"/>
    </row>
    <row r="10" spans="1:43" x14ac:dyDescent="0.2">
      <c r="A10" s="407" t="s">
        <v>2618</v>
      </c>
      <c r="B10" s="407"/>
      <c r="C10" s="396" t="str">
        <f>IF(Overview!G12="","None entered on ""Overview"" Sheet",Overview!G12)</f>
        <v>AAA Green Builders</v>
      </c>
      <c r="D10" s="396"/>
      <c r="E10" s="177"/>
      <c r="F10" s="177"/>
      <c r="G10" s="177"/>
      <c r="H10" s="177"/>
      <c r="I10" s="177"/>
      <c r="AN10" s="31"/>
      <c r="AO10" s="31"/>
      <c r="AP10" s="177"/>
      <c r="AQ10" s="177"/>
    </row>
    <row r="11" spans="1:43" ht="3" customHeight="1" x14ac:dyDescent="0.2">
      <c r="A11" s="99"/>
      <c r="B11" s="99"/>
      <c r="C11" s="69"/>
      <c r="D11" s="70"/>
      <c r="E11" s="36"/>
      <c r="F11" s="177"/>
      <c r="G11" s="177"/>
      <c r="H11" s="177"/>
      <c r="I11" s="177"/>
      <c r="AN11" s="36"/>
      <c r="AO11" s="31"/>
      <c r="AP11" s="177"/>
      <c r="AQ11" s="177"/>
    </row>
    <row r="12" spans="1:43" x14ac:dyDescent="0.2">
      <c r="A12" s="407" t="s">
        <v>2619</v>
      </c>
      <c r="B12" s="407"/>
      <c r="C12" s="396" t="str">
        <f>IF(dstBatch,"See Batch Submission",IF(Overview!G15="","None entered on ""Overview"" Sheet",Overview!G13&amp;", "&amp;Overview!G15&amp;", "&amp;Overview!G16&amp;"  "&amp;Overview!G18))</f>
        <v>4444 Oak St., Phoenix, Arizona  99999</v>
      </c>
      <c r="D12" s="396"/>
      <c r="E12" s="177"/>
      <c r="F12" s="177"/>
      <c r="G12" s="177"/>
      <c r="H12" s="177"/>
      <c r="I12" s="177"/>
      <c r="AN12" s="31"/>
      <c r="AO12" s="31"/>
      <c r="AP12" s="177"/>
      <c r="AQ12" s="177"/>
    </row>
    <row r="13" spans="1:43" ht="3" customHeight="1" x14ac:dyDescent="0.2">
      <c r="A13" s="99"/>
      <c r="B13" s="99"/>
      <c r="C13" s="69"/>
      <c r="D13" s="70"/>
      <c r="E13" s="36"/>
      <c r="F13" s="42"/>
      <c r="G13" s="38"/>
      <c r="H13" s="38"/>
      <c r="I13" s="38"/>
      <c r="AN13" s="36"/>
      <c r="AO13" s="31"/>
      <c r="AP13" s="177"/>
      <c r="AQ13" s="177"/>
    </row>
    <row r="14" spans="1:43" x14ac:dyDescent="0.2">
      <c r="A14" s="407" t="s">
        <v>54</v>
      </c>
      <c r="B14" s="407"/>
      <c r="C14" s="396" t="str">
        <f>IF(Overview!G14="","None entered on ""Overview"" Sheet",Overview!G14)</f>
        <v>None entered on "Overview" Sheet</v>
      </c>
      <c r="D14" s="396"/>
      <c r="E14" s="177"/>
      <c r="F14" s="177"/>
      <c r="G14" s="177"/>
      <c r="H14" s="177"/>
      <c r="I14" s="177"/>
      <c r="AN14" s="31"/>
      <c r="AO14" s="31"/>
      <c r="AP14" s="177"/>
      <c r="AQ14" s="177"/>
    </row>
    <row r="15" spans="1:43" ht="3" customHeight="1" x14ac:dyDescent="0.2">
      <c r="A15" s="99"/>
      <c r="B15" s="99"/>
      <c r="C15" s="69"/>
      <c r="D15" s="70"/>
      <c r="E15" s="36"/>
      <c r="F15" s="42"/>
      <c r="G15" s="38"/>
      <c r="H15" s="38"/>
      <c r="I15" s="38"/>
      <c r="AN15" s="36"/>
      <c r="AO15" s="31"/>
      <c r="AP15" s="177"/>
      <c r="AQ15" s="177"/>
    </row>
    <row r="16" spans="1:43" x14ac:dyDescent="0.2">
      <c r="A16" s="407" t="s">
        <v>50</v>
      </c>
      <c r="B16" s="407"/>
      <c r="C16" s="397" t="str">
        <f>Overview!L13&amp;" "&amp;Overview!M13&amp;" "&amp;Overview!N13&amp;" "&amp;Overview!P13</f>
        <v xml:space="preserve">5 Dry    </v>
      </c>
      <c r="D16" s="397"/>
      <c r="E16" s="31"/>
      <c r="F16" s="177"/>
      <c r="G16" s="177"/>
      <c r="H16" s="177"/>
      <c r="I16" s="177"/>
      <c r="AN16" s="31" t="s">
        <v>2668</v>
      </c>
      <c r="AO16" s="31"/>
      <c r="AP16" s="177"/>
      <c r="AQ16" s="177"/>
    </row>
    <row r="17" spans="1:41" ht="3" customHeight="1" x14ac:dyDescent="0.2">
      <c r="A17" s="18"/>
      <c r="B17" s="18"/>
      <c r="C17" s="56"/>
      <c r="D17" s="56"/>
      <c r="E17" s="54"/>
      <c r="F17" s="267"/>
      <c r="G17" s="177"/>
      <c r="H17" s="177"/>
      <c r="I17" s="177"/>
      <c r="AN17" s="31"/>
      <c r="AO17" s="31"/>
    </row>
    <row r="18" spans="1:41" ht="14.5" customHeight="1" x14ac:dyDescent="0.2">
      <c r="A18" s="31"/>
      <c r="B18" s="177"/>
      <c r="C18" s="385" t="s">
        <v>2621</v>
      </c>
      <c r="D18" s="386"/>
      <c r="E18" s="177"/>
      <c r="F18" s="385" t="s">
        <v>2622</v>
      </c>
      <c r="G18" s="386"/>
      <c r="H18" s="386"/>
      <c r="I18" s="386"/>
      <c r="AN18" s="31" t="b">
        <f>OR(AN34:AN92)</f>
        <v>1</v>
      </c>
      <c r="AO18" s="31"/>
    </row>
    <row r="19" spans="1:41" x14ac:dyDescent="0.2">
      <c r="A19" s="31"/>
      <c r="B19" s="31"/>
      <c r="C19" s="31"/>
      <c r="D19" s="177"/>
      <c r="E19" s="177"/>
      <c r="F19" s="177"/>
      <c r="G19" s="177"/>
      <c r="H19" s="177"/>
      <c r="I19" s="31"/>
      <c r="AN19" s="31"/>
      <c r="AO19" s="31"/>
    </row>
    <row r="20" spans="1:41" x14ac:dyDescent="0.2">
      <c r="A20" s="39"/>
      <c r="B20" s="39"/>
      <c r="C20" s="39"/>
      <c r="D20" s="39"/>
      <c r="E20" s="177"/>
      <c r="F20" s="39"/>
      <c r="G20" s="39"/>
      <c r="H20" s="39"/>
      <c r="I20" s="39"/>
      <c r="AN20" s="31"/>
      <c r="AO20" s="31"/>
    </row>
    <row r="21" spans="1:41" x14ac:dyDescent="0.2">
      <c r="A21" s="39"/>
      <c r="B21" s="39"/>
      <c r="C21" s="391"/>
      <c r="D21" s="177"/>
      <c r="E21" s="177"/>
      <c r="F21" s="177"/>
      <c r="G21" s="39"/>
      <c r="H21" s="39"/>
      <c r="I21" s="39"/>
      <c r="AN21" s="31"/>
      <c r="AO21" s="31"/>
    </row>
    <row r="22" spans="1:41" ht="15" customHeight="1" x14ac:dyDescent="0.2">
      <c r="A22" s="39"/>
      <c r="B22" s="39"/>
      <c r="C22" s="392"/>
      <c r="D22" s="177"/>
      <c r="E22" s="177"/>
      <c r="F22" s="177"/>
      <c r="G22" s="177"/>
      <c r="H22" s="177"/>
      <c r="I22" s="177"/>
      <c r="AN22" s="31"/>
      <c r="AO22" s="31"/>
    </row>
    <row r="23" spans="1:41" s="17" customFormat="1" ht="3" customHeight="1" x14ac:dyDescent="0.2">
      <c r="A23" s="40"/>
      <c r="B23" s="40"/>
      <c r="C23" s="392"/>
      <c r="D23" s="177"/>
      <c r="E23" s="177"/>
      <c r="F23" s="177"/>
      <c r="G23" s="177"/>
      <c r="H23" s="177"/>
      <c r="I23" s="177"/>
      <c r="AN23" s="36"/>
      <c r="AO23" s="36"/>
    </row>
    <row r="24" spans="1:41" ht="15" customHeight="1" x14ac:dyDescent="0.2">
      <c r="A24" s="39"/>
      <c r="B24" s="39"/>
      <c r="C24" s="392"/>
      <c r="D24" s="177"/>
      <c r="E24" s="177"/>
      <c r="F24" s="177"/>
      <c r="G24" s="177"/>
      <c r="H24" s="177"/>
      <c r="I24" s="177"/>
      <c r="AN24" s="31"/>
      <c r="AO24" s="31"/>
    </row>
    <row r="25" spans="1:41" ht="15" customHeight="1" x14ac:dyDescent="0.2">
      <c r="A25" s="39"/>
      <c r="B25" s="39"/>
      <c r="C25" s="392"/>
      <c r="D25" s="177"/>
      <c r="E25" s="394" t="str">
        <f>IF(NOT('Verification Report'!L4="FINAL"),"NOT YET FINAL PHASE",IF(OR('Verification Report'!AG2,'Verification Report'!AG3),"ERRORS REMAINING","PROJECT COMPLIES"))</f>
        <v>NOT YET FINAL PHASE</v>
      </c>
      <c r="F25" s="394"/>
      <c r="G25" s="177"/>
      <c r="H25" s="177"/>
      <c r="I25" s="177"/>
      <c r="AN25" s="31"/>
      <c r="AO25" s="31"/>
    </row>
    <row r="26" spans="1:41" ht="15" customHeight="1" x14ac:dyDescent="0.2">
      <c r="A26" s="39"/>
      <c r="B26" s="39"/>
      <c r="C26" s="392"/>
      <c r="D26" s="177"/>
      <c r="E26" s="394"/>
      <c r="F26" s="394"/>
      <c r="G26" s="177"/>
      <c r="H26" s="177"/>
      <c r="I26" s="177"/>
      <c r="AN26" s="31"/>
      <c r="AO26" s="31"/>
    </row>
    <row r="27" spans="1:41" ht="15" customHeight="1" x14ac:dyDescent="0.2">
      <c r="A27" s="39"/>
      <c r="B27" s="39"/>
      <c r="C27" s="392"/>
      <c r="D27" s="177"/>
      <c r="E27" s="177"/>
      <c r="F27" s="177"/>
      <c r="G27" s="177"/>
      <c r="H27" s="177"/>
      <c r="I27" s="177"/>
      <c r="AN27" s="31"/>
      <c r="AO27" s="31"/>
    </row>
    <row r="28" spans="1:41" ht="15" customHeight="1" x14ac:dyDescent="0.2">
      <c r="A28" s="39"/>
      <c r="B28" s="39"/>
      <c r="C28" s="392"/>
      <c r="D28" s="177"/>
      <c r="E28" s="177"/>
      <c r="F28" s="177"/>
      <c r="G28" s="177"/>
      <c r="H28" s="177"/>
      <c r="I28" s="177"/>
      <c r="AN28" s="31"/>
      <c r="AO28" s="31"/>
    </row>
    <row r="29" spans="1:41" ht="15" customHeight="1" x14ac:dyDescent="0.2">
      <c r="A29" s="39"/>
      <c r="B29" s="39"/>
      <c r="C29" s="392"/>
      <c r="D29" s="177"/>
      <c r="E29" s="177"/>
      <c r="F29" s="177"/>
      <c r="G29" s="177"/>
      <c r="H29" s="177"/>
      <c r="I29" s="177"/>
      <c r="AN29" s="31"/>
      <c r="AO29" s="31"/>
    </row>
    <row r="30" spans="1:41" s="17" customFormat="1" ht="3" customHeight="1" x14ac:dyDescent="0.2">
      <c r="A30" s="40"/>
      <c r="B30" s="40"/>
      <c r="C30" s="392"/>
      <c r="D30" s="177"/>
      <c r="E30" s="177"/>
      <c r="F30" s="177"/>
      <c r="G30" s="177"/>
      <c r="H30" s="177"/>
      <c r="I30" s="177"/>
      <c r="AN30" s="36"/>
      <c r="AO30" s="36"/>
    </row>
    <row r="31" spans="1:41" s="17" customFormat="1" ht="3" customHeight="1" x14ac:dyDescent="0.2">
      <c r="A31" s="40"/>
      <c r="B31" s="40"/>
      <c r="C31" s="392"/>
      <c r="D31" s="177"/>
      <c r="E31" s="177"/>
      <c r="F31" s="177"/>
      <c r="G31" s="177"/>
      <c r="H31" s="177"/>
      <c r="I31" s="177"/>
      <c r="AN31" s="36"/>
      <c r="AO31" s="36"/>
    </row>
    <row r="32" spans="1:41" ht="15" customHeight="1" x14ac:dyDescent="0.2">
      <c r="A32" s="39"/>
      <c r="B32" s="39"/>
      <c r="C32" s="393"/>
      <c r="D32" s="39"/>
      <c r="E32" s="39"/>
      <c r="F32" s="39"/>
      <c r="G32" s="177"/>
      <c r="H32" s="177"/>
      <c r="I32" s="177"/>
      <c r="AN32" s="31"/>
      <c r="AO32" s="31"/>
    </row>
    <row r="33" spans="1:41" ht="15" customHeight="1" x14ac:dyDescent="0.2">
      <c r="A33" s="39"/>
      <c r="B33" s="39"/>
      <c r="C33" s="177"/>
      <c r="D33" s="177"/>
      <c r="E33" s="177"/>
      <c r="F33" s="177"/>
      <c r="G33" s="39"/>
      <c r="H33" s="39"/>
      <c r="I33" s="39"/>
      <c r="AN33" s="93" t="s">
        <v>2627</v>
      </c>
      <c r="AO33" s="31"/>
    </row>
    <row r="34" spans="1:41" x14ac:dyDescent="0.2">
      <c r="A34" s="177"/>
      <c r="B34" s="177"/>
      <c r="C34" s="177"/>
      <c r="D34" s="57"/>
      <c r="E34" s="58"/>
      <c r="F34" s="177"/>
      <c r="G34" s="177"/>
      <c r="H34" s="177"/>
      <c r="I34" s="177"/>
      <c r="AN34" s="177"/>
      <c r="AO34" s="31"/>
    </row>
    <row r="35" spans="1:41" x14ac:dyDescent="0.2">
      <c r="A35" s="177"/>
      <c r="B35" s="177"/>
      <c r="C35" s="398" t="s">
        <v>2623</v>
      </c>
      <c r="D35" s="398"/>
      <c r="E35" s="177"/>
      <c r="F35" s="177"/>
      <c r="G35" s="177"/>
      <c r="H35" s="177"/>
      <c r="I35" s="177"/>
      <c r="AN35" s="31"/>
      <c r="AO35" s="31"/>
    </row>
    <row r="36" spans="1:41" ht="3" customHeight="1" x14ac:dyDescent="0.2">
      <c r="A36" s="177"/>
      <c r="B36" s="177"/>
      <c r="C36" s="263"/>
      <c r="D36" s="263"/>
      <c r="E36" s="177"/>
      <c r="F36" s="177"/>
      <c r="G36" s="177"/>
      <c r="H36" s="177"/>
      <c r="I36" s="177"/>
      <c r="AN36" s="31"/>
      <c r="AO36" s="31"/>
    </row>
    <row r="37" spans="1:41" x14ac:dyDescent="0.2">
      <c r="A37" s="177"/>
      <c r="B37" s="177"/>
      <c r="C37" s="399" t="s">
        <v>2669</v>
      </c>
      <c r="D37" s="399"/>
      <c r="E37" s="399"/>
      <c r="F37" s="399"/>
      <c r="G37" s="399"/>
      <c r="H37" s="399"/>
      <c r="I37" s="399"/>
      <c r="AN37" s="31"/>
      <c r="AO37" s="31"/>
    </row>
    <row r="38" spans="1:41" ht="18" customHeight="1" x14ac:dyDescent="0.2">
      <c r="A38" s="177"/>
      <c r="B38" s="177"/>
      <c r="C38" s="399"/>
      <c r="D38" s="399"/>
      <c r="E38" s="399"/>
      <c r="F38" s="399"/>
      <c r="G38" s="399"/>
      <c r="H38" s="399"/>
      <c r="I38" s="399"/>
      <c r="AN38" s="31"/>
      <c r="AO38" s="31"/>
    </row>
    <row r="39" spans="1:41" ht="15" customHeight="1" x14ac:dyDescent="0.2">
      <c r="A39" s="445" t="s">
        <v>2670</v>
      </c>
      <c r="B39" s="445"/>
      <c r="C39" s="193"/>
      <c r="D39" s="59"/>
      <c r="E39" s="59"/>
      <c r="F39" s="59"/>
      <c r="G39" s="59"/>
      <c r="H39" s="59"/>
      <c r="I39" s="59"/>
      <c r="AN39" s="31"/>
      <c r="AO39" s="31"/>
    </row>
    <row r="40" spans="1:41" ht="15" customHeight="1" x14ac:dyDescent="0.2">
      <c r="A40" s="445"/>
      <c r="B40" s="445"/>
      <c r="C40" s="193"/>
      <c r="D40" s="59"/>
      <c r="E40" s="435" t="s">
        <v>2671</v>
      </c>
      <c r="F40" s="436"/>
      <c r="G40" s="437"/>
      <c r="H40" s="437"/>
      <c r="I40" s="438"/>
      <c r="AN40" s="31"/>
      <c r="AO40" s="31"/>
    </row>
    <row r="41" spans="1:41" ht="15" customHeight="1" x14ac:dyDescent="0.2">
      <c r="A41" s="445"/>
      <c r="B41" s="445"/>
      <c r="C41" s="60"/>
      <c r="D41" s="59"/>
      <c r="E41" s="435"/>
      <c r="F41" s="439"/>
      <c r="G41" s="440"/>
      <c r="H41" s="440"/>
      <c r="I41" s="441"/>
      <c r="AN41" s="31" t="b">
        <f>ISBLANK(C41)</f>
        <v>1</v>
      </c>
      <c r="AO41" s="31"/>
    </row>
    <row r="42" spans="1:41" ht="15" customHeight="1" x14ac:dyDescent="0.2">
      <c r="A42" s="445"/>
      <c r="B42" s="445"/>
      <c r="C42" s="59"/>
      <c r="D42" s="59"/>
      <c r="E42" s="435"/>
      <c r="F42" s="442"/>
      <c r="G42" s="443"/>
      <c r="H42" s="443"/>
      <c r="I42" s="444"/>
      <c r="AN42" s="1" t="b">
        <f>AND(C41=AO182,ISBLANK(F40))</f>
        <v>0</v>
      </c>
      <c r="AO42" s="31"/>
    </row>
    <row r="43" spans="1:41" ht="15" customHeight="1" x14ac:dyDescent="0.2">
      <c r="A43" s="445"/>
      <c r="B43" s="445"/>
      <c r="C43" s="59"/>
      <c r="D43" s="59"/>
      <c r="E43" s="59"/>
      <c r="F43" s="59"/>
      <c r="G43" s="59"/>
      <c r="H43" s="59"/>
      <c r="I43" s="59"/>
      <c r="AN43" s="31"/>
      <c r="AO43" s="31"/>
    </row>
    <row r="44" spans="1:41" ht="15" customHeight="1" x14ac:dyDescent="0.2">
      <c r="A44" s="15"/>
      <c r="B44" s="44"/>
      <c r="C44" s="43"/>
      <c r="D44" s="43"/>
      <c r="E44" s="43"/>
      <c r="F44" s="43"/>
      <c r="G44" s="43"/>
      <c r="H44" s="43"/>
      <c r="I44" s="43"/>
      <c r="AN44" s="31"/>
      <c r="AO44" s="31"/>
    </row>
    <row r="45" spans="1:41" ht="15" customHeight="1" x14ac:dyDescent="0.2">
      <c r="A45" s="408" t="s">
        <v>2625</v>
      </c>
      <c r="B45" s="409"/>
      <c r="C45" s="422"/>
      <c r="D45" s="423"/>
      <c r="E45" s="177"/>
      <c r="F45" s="177"/>
      <c r="G45" s="177"/>
      <c r="H45" s="177"/>
      <c r="I45" s="177"/>
      <c r="AN45" s="31"/>
      <c r="AO45" s="31"/>
    </row>
    <row r="46" spans="1:41" x14ac:dyDescent="0.2">
      <c r="A46" s="409"/>
      <c r="B46" s="409"/>
      <c r="C46" s="424"/>
      <c r="D46" s="425"/>
      <c r="E46" s="177"/>
      <c r="F46" s="177"/>
      <c r="G46" s="177"/>
      <c r="H46" s="177"/>
      <c r="I46" s="177"/>
      <c r="AN46" s="31"/>
      <c r="AO46" s="31"/>
    </row>
    <row r="47" spans="1:41" ht="3" customHeight="1" x14ac:dyDescent="0.2">
      <c r="A47" s="256"/>
      <c r="B47" s="256"/>
      <c r="C47" s="45"/>
      <c r="D47" s="45"/>
      <c r="E47" s="177"/>
      <c r="F47" s="177"/>
      <c r="G47" s="177"/>
      <c r="H47" s="177"/>
      <c r="I47" s="177"/>
      <c r="AN47" s="31"/>
      <c r="AO47" s="31"/>
    </row>
    <row r="48" spans="1:41" x14ac:dyDescent="0.2">
      <c r="A48" s="304" t="s">
        <v>2626</v>
      </c>
      <c r="B48" s="304"/>
      <c r="C48" s="426"/>
      <c r="D48" s="427"/>
      <c r="E48" s="427"/>
      <c r="F48" s="427"/>
      <c r="G48" s="427"/>
      <c r="H48" s="427"/>
      <c r="I48" s="428"/>
      <c r="AN48" s="31"/>
      <c r="AO48" s="31"/>
    </row>
    <row r="49" spans="1:41" s="91" customFormat="1" x14ac:dyDescent="0.2">
      <c r="A49" s="304"/>
      <c r="B49" s="304"/>
      <c r="C49" s="429"/>
      <c r="D49" s="430"/>
      <c r="E49" s="430"/>
      <c r="F49" s="430"/>
      <c r="G49" s="430"/>
      <c r="H49" s="430"/>
      <c r="I49" s="431"/>
      <c r="J49" s="177"/>
      <c r="K49" s="177"/>
      <c r="L49" s="177"/>
      <c r="M49" s="177"/>
      <c r="N49" s="177"/>
      <c r="O49" s="177"/>
      <c r="P49" s="177"/>
      <c r="Q49" s="177"/>
      <c r="R49" s="177"/>
      <c r="S49" s="177"/>
      <c r="T49" s="177"/>
      <c r="U49" s="177"/>
      <c r="V49" s="177"/>
      <c r="W49" s="177"/>
      <c r="X49" s="177"/>
      <c r="Y49" s="177"/>
      <c r="Z49" s="177"/>
      <c r="AA49" s="177"/>
      <c r="AB49" s="177"/>
      <c r="AC49" s="177"/>
      <c r="AD49" s="177"/>
      <c r="AE49" s="177"/>
      <c r="AF49" s="177"/>
      <c r="AG49" s="177"/>
      <c r="AH49" s="177"/>
      <c r="AI49" s="177"/>
      <c r="AJ49" s="177"/>
      <c r="AK49" s="177"/>
      <c r="AL49" s="177"/>
      <c r="AM49" s="177"/>
      <c r="AN49" s="31"/>
      <c r="AO49" s="31"/>
    </row>
    <row r="50" spans="1:41" s="91" customFormat="1" x14ac:dyDescent="0.2">
      <c r="A50" s="304"/>
      <c r="B50" s="304"/>
      <c r="C50" s="432"/>
      <c r="D50" s="433"/>
      <c r="E50" s="433"/>
      <c r="F50" s="433"/>
      <c r="G50" s="433"/>
      <c r="H50" s="433"/>
      <c r="I50" s="434"/>
      <c r="J50" s="177"/>
      <c r="K50" s="177"/>
      <c r="L50" s="177"/>
      <c r="M50" s="177"/>
      <c r="N50" s="177"/>
      <c r="O50" s="177"/>
      <c r="P50" s="177"/>
      <c r="Q50" s="177"/>
      <c r="R50" s="177"/>
      <c r="S50" s="177"/>
      <c r="T50" s="177"/>
      <c r="U50" s="177"/>
      <c r="V50" s="177"/>
      <c r="W50" s="177"/>
      <c r="X50" s="177"/>
      <c r="Y50" s="177"/>
      <c r="Z50" s="177"/>
      <c r="AA50" s="177"/>
      <c r="AB50" s="177"/>
      <c r="AC50" s="177"/>
      <c r="AD50" s="177"/>
      <c r="AE50" s="177"/>
      <c r="AF50" s="177"/>
      <c r="AG50" s="177"/>
      <c r="AH50" s="177"/>
      <c r="AI50" s="177"/>
      <c r="AJ50" s="177"/>
      <c r="AK50" s="177"/>
      <c r="AL50" s="177"/>
      <c r="AM50" s="177"/>
      <c r="AN50" s="31"/>
      <c r="AO50" s="31"/>
    </row>
    <row r="51" spans="1:41" ht="3" customHeight="1" x14ac:dyDescent="0.2">
      <c r="A51" s="256"/>
      <c r="B51" s="256"/>
      <c r="C51" s="177"/>
      <c r="D51" s="177"/>
      <c r="E51" s="177"/>
      <c r="F51" s="177"/>
      <c r="G51" s="177"/>
      <c r="H51" s="177"/>
      <c r="I51" s="177"/>
      <c r="AN51" s="31"/>
      <c r="AO51" s="31"/>
    </row>
    <row r="52" spans="1:41" x14ac:dyDescent="0.2">
      <c r="A52" s="304" t="s">
        <v>2628</v>
      </c>
      <c r="B52" s="304"/>
      <c r="C52" s="94"/>
      <c r="D52" s="177"/>
      <c r="E52" s="177"/>
      <c r="F52" s="177"/>
      <c r="G52" s="177"/>
      <c r="H52" s="177"/>
      <c r="I52" s="177"/>
      <c r="AN52" s="31" t="b">
        <f>ISBLANK(C52)</f>
        <v>1</v>
      </c>
      <c r="AO52" s="31"/>
    </row>
    <row r="53" spans="1:41" ht="3" customHeight="1" x14ac:dyDescent="0.2">
      <c r="A53" s="267"/>
      <c r="B53" s="267"/>
      <c r="C53" s="177"/>
      <c r="D53" s="177"/>
      <c r="E53" s="177"/>
      <c r="F53" s="177"/>
      <c r="G53" s="177"/>
      <c r="H53" s="177"/>
      <c r="I53" s="177"/>
      <c r="AN53" s="31"/>
      <c r="AO53" s="31"/>
    </row>
    <row r="54" spans="1:41" x14ac:dyDescent="0.2">
      <c r="A54" s="304" t="s">
        <v>2629</v>
      </c>
      <c r="B54" s="304"/>
      <c r="C54" s="94"/>
      <c r="D54" s="177"/>
      <c r="E54" s="177"/>
      <c r="F54" s="177"/>
      <c r="G54" s="177"/>
      <c r="H54" s="177"/>
      <c r="I54" s="177"/>
      <c r="AN54" s="31" t="b">
        <f>ISBLANK(C54)</f>
        <v>1</v>
      </c>
      <c r="AO54" s="31"/>
    </row>
    <row r="55" spans="1:41" ht="3" customHeight="1" x14ac:dyDescent="0.2">
      <c r="A55" s="267"/>
      <c r="B55" s="267"/>
      <c r="C55" s="177"/>
      <c r="D55" s="177"/>
      <c r="E55" s="177"/>
      <c r="F55" s="177"/>
      <c r="G55" s="177"/>
      <c r="H55" s="177"/>
      <c r="I55" s="177"/>
      <c r="AN55" s="31"/>
      <c r="AO55" s="31"/>
    </row>
    <row r="56" spans="1:41" x14ac:dyDescent="0.2">
      <c r="A56" s="304" t="s">
        <v>2630</v>
      </c>
      <c r="B56" s="304"/>
      <c r="C56" s="94"/>
      <c r="D56" s="177"/>
      <c r="E56" s="177"/>
      <c r="F56" s="177"/>
      <c r="G56" s="177"/>
      <c r="H56" s="177"/>
      <c r="I56" s="177"/>
      <c r="AN56" s="31" t="b">
        <f>ISBLANK(C56)</f>
        <v>1</v>
      </c>
      <c r="AO56" s="31"/>
    </row>
    <row r="57" spans="1:41" ht="3" customHeight="1" x14ac:dyDescent="0.2">
      <c r="A57" s="267"/>
      <c r="B57" s="267"/>
      <c r="C57" s="177"/>
      <c r="D57" s="177"/>
      <c r="E57" s="177"/>
      <c r="F57" s="177"/>
      <c r="G57" s="177"/>
      <c r="H57" s="177"/>
      <c r="I57" s="177"/>
      <c r="AN57" s="31"/>
      <c r="AO57" s="31"/>
    </row>
    <row r="58" spans="1:41" x14ac:dyDescent="0.2">
      <c r="A58" s="304" t="s">
        <v>2631</v>
      </c>
      <c r="B58" s="304"/>
      <c r="C58" s="94"/>
      <c r="D58" s="402" t="s">
        <v>2632</v>
      </c>
      <c r="E58" s="177"/>
      <c r="F58" s="177"/>
      <c r="G58" s="177"/>
      <c r="H58" s="177"/>
      <c r="I58" s="177"/>
      <c r="AN58" s="31" t="b">
        <f>ISBLANK(C58)</f>
        <v>1</v>
      </c>
      <c r="AO58" s="31"/>
    </row>
    <row r="59" spans="1:41" ht="3" customHeight="1" x14ac:dyDescent="0.2">
      <c r="A59" s="267"/>
      <c r="B59" s="267"/>
      <c r="C59" s="177"/>
      <c r="D59" s="402"/>
      <c r="E59" s="177"/>
      <c r="F59" s="177"/>
      <c r="G59" s="177"/>
      <c r="H59" s="177"/>
      <c r="I59" s="177"/>
      <c r="AN59" s="31"/>
      <c r="AO59" s="31"/>
    </row>
    <row r="60" spans="1:41" x14ac:dyDescent="0.2">
      <c r="A60" s="304" t="s">
        <v>2633</v>
      </c>
      <c r="B60" s="304"/>
      <c r="C60" s="94"/>
      <c r="D60" s="402"/>
      <c r="E60" s="177"/>
      <c r="F60" s="177"/>
      <c r="G60" s="177"/>
      <c r="H60" s="177"/>
      <c r="I60" s="177"/>
      <c r="AN60" s="31" t="b">
        <f>ISBLANK(C60)</f>
        <v>1</v>
      </c>
      <c r="AO60" s="31"/>
    </row>
    <row r="61" spans="1:41" ht="3" customHeight="1" x14ac:dyDescent="0.2">
      <c r="A61" s="267"/>
      <c r="B61" s="267"/>
      <c r="C61" s="177"/>
      <c r="D61" s="177"/>
      <c r="E61" s="177"/>
      <c r="F61" s="177"/>
      <c r="G61" s="177"/>
      <c r="H61" s="177"/>
      <c r="I61" s="177"/>
      <c r="AN61" s="31"/>
      <c r="AO61" s="31"/>
    </row>
    <row r="62" spans="1:41" x14ac:dyDescent="0.2">
      <c r="A62" s="304" t="s">
        <v>2634</v>
      </c>
      <c r="B62" s="304"/>
      <c r="C62" s="94"/>
      <c r="D62" s="281" t="s">
        <v>2635</v>
      </c>
      <c r="E62" s="295"/>
      <c r="F62" s="295"/>
      <c r="G62" s="295"/>
      <c r="H62" s="295"/>
      <c r="I62" s="295"/>
      <c r="AN62" s="31" t="b">
        <f>ISBLANK(C62)</f>
        <v>1</v>
      </c>
      <c r="AO62" s="31"/>
    </row>
    <row r="63" spans="1:41" x14ac:dyDescent="0.2">
      <c r="A63" s="177"/>
      <c r="B63" s="177"/>
      <c r="C63" s="177"/>
      <c r="D63" s="46"/>
      <c r="E63" s="177"/>
      <c r="F63" s="177"/>
      <c r="G63" s="177"/>
      <c r="H63" s="177"/>
      <c r="I63" s="177"/>
      <c r="AN63" s="31"/>
      <c r="AO63" s="31"/>
    </row>
    <row r="64" spans="1:41" ht="15" customHeight="1" x14ac:dyDescent="0.2">
      <c r="A64" s="409" t="s">
        <v>2672</v>
      </c>
      <c r="B64" s="409"/>
      <c r="C64" s="336" t="s">
        <v>2673</v>
      </c>
      <c r="D64" s="336"/>
      <c r="E64" s="336"/>
      <c r="F64" s="336"/>
      <c r="G64" s="336"/>
      <c r="H64" s="336"/>
      <c r="I64" s="336"/>
      <c r="AN64" s="31"/>
      <c r="AO64" s="31"/>
    </row>
    <row r="65" spans="2:41" x14ac:dyDescent="0.2">
      <c r="B65" s="177"/>
      <c r="C65" s="336"/>
      <c r="D65" s="336"/>
      <c r="E65" s="336"/>
      <c r="F65" s="336"/>
      <c r="G65" s="336"/>
      <c r="H65" s="336"/>
      <c r="I65" s="336"/>
      <c r="AN65" s="31"/>
      <c r="AO65" s="31"/>
    </row>
    <row r="66" spans="2:41" x14ac:dyDescent="0.2">
      <c r="B66" s="177"/>
      <c r="C66" s="177"/>
      <c r="D66" s="177"/>
      <c r="E66" s="177"/>
      <c r="F66" s="177"/>
      <c r="G66" s="177"/>
      <c r="H66" s="177"/>
      <c r="I66" s="177"/>
      <c r="AN66" s="31"/>
      <c r="AO66" s="31"/>
    </row>
    <row r="67" spans="2:41" x14ac:dyDescent="0.2">
      <c r="B67" s="177"/>
      <c r="C67" s="256" t="s">
        <v>2636</v>
      </c>
      <c r="D67" s="177"/>
      <c r="E67" s="177"/>
      <c r="F67" s="177"/>
      <c r="G67" s="177"/>
      <c r="H67" s="177"/>
      <c r="I67" s="177"/>
      <c r="AN67" s="31"/>
      <c r="AO67" s="31"/>
    </row>
    <row r="68" spans="2:41" x14ac:dyDescent="0.2">
      <c r="B68" s="177"/>
      <c r="C68" s="402" t="s">
        <v>2637</v>
      </c>
      <c r="D68" s="402"/>
      <c r="E68" s="402"/>
      <c r="F68" s="402"/>
      <c r="G68" s="402"/>
      <c r="H68" s="402"/>
      <c r="I68" s="402"/>
      <c r="AN68" s="31"/>
      <c r="AO68" s="31"/>
    </row>
    <row r="69" spans="2:41" x14ac:dyDescent="0.2">
      <c r="B69" s="177"/>
      <c r="C69" s="177"/>
      <c r="D69" s="177"/>
      <c r="E69" s="177"/>
      <c r="F69" s="177"/>
      <c r="G69" s="177"/>
      <c r="H69" s="177"/>
      <c r="I69" s="177"/>
      <c r="AN69" s="31"/>
      <c r="AO69" s="31"/>
    </row>
    <row r="70" spans="2:41" x14ac:dyDescent="0.2">
      <c r="B70" s="177"/>
      <c r="C70" s="47" t="s">
        <v>2638</v>
      </c>
      <c r="D70" s="47" t="s">
        <v>2639</v>
      </c>
      <c r="E70" s="401" t="s">
        <v>2640</v>
      </c>
      <c r="F70" s="401"/>
      <c r="G70" s="295" t="s">
        <v>2641</v>
      </c>
      <c r="H70" s="295"/>
      <c r="I70" s="177"/>
      <c r="AN70" s="31"/>
      <c r="AO70" s="93" t="s">
        <v>2642</v>
      </c>
    </row>
    <row r="71" spans="2:41" x14ac:dyDescent="0.2">
      <c r="B71" s="271">
        <v>1</v>
      </c>
      <c r="C71" s="260"/>
      <c r="D71" s="260"/>
      <c r="E71" s="400"/>
      <c r="F71" s="400"/>
      <c r="G71" s="400"/>
      <c r="H71" s="400"/>
      <c r="I71" s="177"/>
      <c r="AN71" s="177" t="b">
        <f>AND(OR(LEN(C71)=0,LEN(D71)=0,LEN(E71)=0,LEN(G71)=0),AO71)</f>
        <v>0</v>
      </c>
      <c r="AO71" s="49" t="b">
        <f>OR(NOT(LEN(C71)=0),NOT(LEN(D71)=0),NOT(LEN(E71)=0),NOT(LEN(G71)=0))</f>
        <v>0</v>
      </c>
    </row>
    <row r="72" spans="2:41" x14ac:dyDescent="0.2">
      <c r="B72" s="271">
        <v>2</v>
      </c>
      <c r="C72" s="260"/>
      <c r="D72" s="260"/>
      <c r="E72" s="400"/>
      <c r="F72" s="400"/>
      <c r="G72" s="400"/>
      <c r="H72" s="400"/>
      <c r="I72" s="177"/>
      <c r="AN72" s="177" t="b">
        <f>AND(OR(LEN(C72)=0,LEN(D72)=0,LEN(E72)=0,LEN(G72)=0),AO72)</f>
        <v>0</v>
      </c>
      <c r="AO72" s="49" t="b">
        <f>OR(NOT(LEN(C72)=0),NOT(LEN(D72)=0),NOT(LEN(E72)=0),NOT(LEN(G72)=0))</f>
        <v>0</v>
      </c>
    </row>
    <row r="73" spans="2:41" x14ac:dyDescent="0.2">
      <c r="B73" s="271">
        <v>3</v>
      </c>
      <c r="C73" s="260"/>
      <c r="D73" s="260"/>
      <c r="E73" s="400"/>
      <c r="F73" s="400"/>
      <c r="G73" s="400"/>
      <c r="H73" s="400"/>
      <c r="I73" s="177"/>
      <c r="AN73" s="177" t="b">
        <f>AND(OR(LEN(C73)=0,LEN(D73)=0,LEN(E73)=0,LEN(G73)=0),AO73)</f>
        <v>0</v>
      </c>
      <c r="AO73" s="49" t="b">
        <f>OR(NOT(LEN(C73)=0),NOT(LEN(D73)=0),NOT(LEN(E73)=0),NOT(LEN(G73)=0))</f>
        <v>0</v>
      </c>
    </row>
    <row r="74" spans="2:41" x14ac:dyDescent="0.2">
      <c r="B74" s="271">
        <v>4</v>
      </c>
      <c r="C74" s="260"/>
      <c r="D74" s="260"/>
      <c r="E74" s="400"/>
      <c r="F74" s="400"/>
      <c r="G74" s="400"/>
      <c r="H74" s="400"/>
      <c r="I74" s="177"/>
      <c r="AN74" s="177" t="b">
        <f>AND(OR(LEN(C74)=0,LEN(D74)=0,LEN(E74)=0,LEN(G74)=0),AO74)</f>
        <v>0</v>
      </c>
      <c r="AO74" s="49" t="b">
        <f>OR(NOT(LEN(C74)=0),NOT(LEN(D74)=0),NOT(LEN(E74)=0),NOT(LEN(G74)=0))</f>
        <v>0</v>
      </c>
    </row>
    <row r="75" spans="2:41" x14ac:dyDescent="0.2">
      <c r="B75" s="271">
        <v>5</v>
      </c>
      <c r="C75" s="260"/>
      <c r="D75" s="260"/>
      <c r="E75" s="400"/>
      <c r="F75" s="400"/>
      <c r="G75" s="400"/>
      <c r="H75" s="400"/>
      <c r="I75" s="177"/>
      <c r="AN75" s="177" t="b">
        <f>AND(OR(LEN(C75)=0,LEN(D75)=0,LEN(E75)=0,LEN(G75)=0),AO75)</f>
        <v>0</v>
      </c>
      <c r="AO75" s="49" t="b">
        <f>OR(NOT(LEN(C75)=0),NOT(LEN(D75)=0),NOT(LEN(E75)=0),NOT(LEN(G75)=0))</f>
        <v>0</v>
      </c>
    </row>
    <row r="76" spans="2:41" x14ac:dyDescent="0.2">
      <c r="B76" s="177"/>
      <c r="C76" s="177"/>
      <c r="D76" s="177"/>
      <c r="E76" s="177"/>
      <c r="F76" s="177"/>
      <c r="G76" s="177"/>
      <c r="H76" s="177"/>
      <c r="I76" s="177"/>
      <c r="AN76" s="177"/>
      <c r="AO76" s="31"/>
    </row>
    <row r="77" spans="2:41" x14ac:dyDescent="0.2">
      <c r="B77" s="177"/>
      <c r="C77" s="177"/>
      <c r="D77" s="177"/>
      <c r="E77" s="177"/>
      <c r="F77" s="177"/>
      <c r="G77" s="177"/>
      <c r="H77" s="177"/>
      <c r="I77" s="177"/>
      <c r="AN77" s="177"/>
      <c r="AO77" s="31"/>
    </row>
    <row r="78" spans="2:41" x14ac:dyDescent="0.2">
      <c r="B78" s="177"/>
      <c r="C78" s="177"/>
      <c r="D78" s="177"/>
      <c r="E78" s="177"/>
      <c r="F78" s="177"/>
      <c r="G78" s="177"/>
      <c r="H78" s="177"/>
      <c r="I78" s="177"/>
      <c r="AN78" s="177"/>
      <c r="AO78" s="31"/>
    </row>
    <row r="79" spans="2:41" x14ac:dyDescent="0.2">
      <c r="B79" s="177"/>
      <c r="C79" s="256" t="s">
        <v>2643</v>
      </c>
      <c r="D79" s="267" t="s">
        <v>2674</v>
      </c>
      <c r="E79" s="400"/>
      <c r="F79" s="400"/>
      <c r="G79" s="177"/>
      <c r="H79" s="177"/>
      <c r="I79" s="177"/>
      <c r="AN79" s="177"/>
      <c r="AO79" s="31"/>
    </row>
    <row r="80" spans="2:41" x14ac:dyDescent="0.2">
      <c r="B80" s="177"/>
      <c r="C80" s="46" t="s">
        <v>2675</v>
      </c>
      <c r="D80" s="177"/>
      <c r="E80" s="177"/>
      <c r="F80" s="177"/>
      <c r="G80" s="177"/>
      <c r="H80" s="177"/>
      <c r="I80" s="177"/>
      <c r="AN80" s="177"/>
      <c r="AO80" s="31"/>
    </row>
    <row r="81" spans="1:43" x14ac:dyDescent="0.2">
      <c r="A81" s="177"/>
      <c r="B81" s="177"/>
      <c r="C81" s="177"/>
      <c r="D81" s="177"/>
      <c r="E81" s="177"/>
      <c r="F81" s="177"/>
      <c r="G81" s="177"/>
      <c r="H81" s="177"/>
      <c r="I81" s="177"/>
      <c r="AN81" s="177"/>
      <c r="AO81" s="31"/>
      <c r="AP81" s="177"/>
      <c r="AQ81" s="177"/>
    </row>
    <row r="82" spans="1:43" ht="32" x14ac:dyDescent="0.2">
      <c r="A82" s="177"/>
      <c r="B82" s="177"/>
      <c r="C82" s="279" t="s">
        <v>2676</v>
      </c>
      <c r="D82" s="406" t="s">
        <v>2644</v>
      </c>
      <c r="E82" s="406"/>
      <c r="F82" s="419" t="s">
        <v>2677</v>
      </c>
      <c r="G82" s="420"/>
      <c r="H82" s="279" t="s">
        <v>2647</v>
      </c>
      <c r="I82" s="48" t="s">
        <v>2648</v>
      </c>
      <c r="J82" s="177" t="s">
        <v>2556</v>
      </c>
      <c r="K82" s="177" t="s">
        <v>2557</v>
      </c>
      <c r="L82" s="177" t="s">
        <v>2558</v>
      </c>
      <c r="O82" s="279" t="s">
        <v>2678</v>
      </c>
      <c r="P82" s="177" t="s">
        <v>2556</v>
      </c>
      <c r="Q82" s="177" t="s">
        <v>2557</v>
      </c>
      <c r="R82" s="177" t="s">
        <v>2558</v>
      </c>
      <c r="U82" s="279" t="s">
        <v>2679</v>
      </c>
      <c r="V82" s="177" t="s">
        <v>2556</v>
      </c>
      <c r="W82" s="177" t="s">
        <v>2557</v>
      </c>
      <c r="X82" s="177" t="s">
        <v>2558</v>
      </c>
      <c r="AA82" s="48" t="s">
        <v>2680</v>
      </c>
      <c r="AB82" s="177" t="s">
        <v>2556</v>
      </c>
      <c r="AC82" s="177" t="s">
        <v>2557</v>
      </c>
      <c r="AD82" s="177" t="s">
        <v>2558</v>
      </c>
      <c r="AG82" s="279" t="s">
        <v>2681</v>
      </c>
      <c r="AH82" s="177" t="s">
        <v>2556</v>
      </c>
      <c r="AI82" s="177" t="s">
        <v>2557</v>
      </c>
      <c r="AJ82" s="177" t="s">
        <v>2558</v>
      </c>
      <c r="AM82" s="279" t="s">
        <v>2682</v>
      </c>
      <c r="AN82" s="177"/>
      <c r="AO82" s="177"/>
      <c r="AP82" s="177" t="s">
        <v>2683</v>
      </c>
      <c r="AQ82" s="263" t="s">
        <v>2684</v>
      </c>
    </row>
    <row r="83" spans="1:43" x14ac:dyDescent="0.2">
      <c r="A83" s="271" t="s">
        <v>2685</v>
      </c>
      <c r="B83" s="271">
        <v>1</v>
      </c>
      <c r="C83" s="260" t="s">
        <v>2652</v>
      </c>
      <c r="D83" s="421" t="str">
        <f>IF('Rough Sig.'!C83="","",'Rough Sig.'!C83)</f>
        <v>222226 Oak St.</v>
      </c>
      <c r="E83" s="421"/>
      <c r="F83" s="288" t="str">
        <f>IF('Rough Sig.'!E83="","",'Rough Sig.'!E83&amp;" "&amp;'Rough Sig.'!$F$83:$F$112&amp;", "&amp;'Rough Sig.'!G83)</f>
        <v>Raleigh Arizona, 99911</v>
      </c>
      <c r="G83" s="288"/>
      <c r="H83" s="261" t="str">
        <f>IF('Rough Sig.'!H83="","",'Rough Sig.'!H83)</f>
        <v>PRJqye5dnY</v>
      </c>
      <c r="I83" s="95"/>
      <c r="J83" s="177" t="b">
        <f>AND(NOT($AP83),LEN('Verification Report'!$W$120)&gt;0)</f>
        <v>0</v>
      </c>
      <c r="K83" s="177" t="b">
        <f>AND(NOT($AP83),LEN('Verification Report'!$W$120)&gt;0)</f>
        <v>0</v>
      </c>
      <c r="L83" s="177" t="b">
        <f>AND(NOT(K83),LEN(O83)&gt;0)</f>
        <v>0</v>
      </c>
      <c r="O83" s="187"/>
      <c r="P83" s="177" t="b">
        <f>AND(NOT($AP83),LEN('Verification Report'!$W$220)&gt;0)</f>
        <v>0</v>
      </c>
      <c r="Q83" s="177" t="b">
        <f>AND(NOT($AP83),LEN('Verification Report'!$W$220)&gt;0)</f>
        <v>0</v>
      </c>
      <c r="R83" s="177" t="b">
        <f>OR(U83&gt;4,AND(NOT(Q83),LEN(U83)&gt;0))</f>
        <v>0</v>
      </c>
      <c r="U83" s="187"/>
      <c r="V83" s="177" t="b">
        <f>W83</f>
        <v>1</v>
      </c>
      <c r="W83" s="177" t="b">
        <f>AND(NOT($AP83),'Verification Report'!$S$248)</f>
        <v>1</v>
      </c>
      <c r="X83" s="177" t="b">
        <f>AND(NOT(W83),LEN(AA83)&gt;0)</f>
        <v>0</v>
      </c>
      <c r="AA83" s="187">
        <v>100</v>
      </c>
      <c r="AB83" s="177" t="b">
        <f>AND(NOT($AP83),LEN('Verification Report'!$W$292)&gt;0)</f>
        <v>0</v>
      </c>
      <c r="AC83" s="177" t="b">
        <f>AND(NOT($AP83),LEN('Verification Report'!$W$292)&gt;0)</f>
        <v>0</v>
      </c>
      <c r="AD83" s="177" t="b">
        <f t="shared" ref="AD83:AD112" si="0">AND(NOT(AC83),LEN(AG83)&gt;0)</f>
        <v>0</v>
      </c>
      <c r="AG83" s="192"/>
      <c r="AH83" s="177" t="b">
        <f>AND(NOT($AP83),LEN('Verification Report'!$W$295)&gt;0)</f>
        <v>0</v>
      </c>
      <c r="AI83" s="177" t="b">
        <f>AND(NOT($AP83),LEN('Verification Report'!$W$295)&gt;0)</f>
        <v>0</v>
      </c>
      <c r="AJ83" s="177" t="b">
        <f>AND(NOT(AI83),LEN(AM83)&gt;0)</f>
        <v>0</v>
      </c>
      <c r="AM83" s="192"/>
      <c r="AN83" s="177" t="b">
        <f>AND(OR(ISBLANK(C83),ISBLANK(I83),AND(J83,ISBLANK(O83)),AND(P83,ISBLANK(U83)),AND(V83,ISBLANK(AA83)),AND(AB83,ISBLANK(AG83)),AND(AH83,ISBLANK(AM83))),NOT(AP83))</f>
        <v>1</v>
      </c>
      <c r="AO83" s="177"/>
      <c r="AP83" s="177" t="b">
        <f>OR(AQ83,'Rough Sig.'!AC83=FALSE)</f>
        <v>0</v>
      </c>
      <c r="AQ83" s="101" t="b">
        <v>0</v>
      </c>
    </row>
    <row r="84" spans="1:43" x14ac:dyDescent="0.2">
      <c r="A84" s="271" t="s">
        <v>2685</v>
      </c>
      <c r="B84" s="271">
        <v>2</v>
      </c>
      <c r="C84" s="260"/>
      <c r="D84" s="421" t="str">
        <f>IF('Rough Sig.'!C84="","",'Rough Sig.'!C84)</f>
        <v/>
      </c>
      <c r="E84" s="421"/>
      <c r="F84" s="288" t="str">
        <f>IF('Rough Sig.'!E84="","",'Rough Sig.'!E84&amp;" "&amp;'Rough Sig.'!$F$83:$F$112&amp;", "&amp;'Rough Sig.'!G84)</f>
        <v/>
      </c>
      <c r="G84" s="288"/>
      <c r="H84" s="261" t="str">
        <f>IF('Rough Sig.'!H84="","",'Rough Sig.'!H84)</f>
        <v/>
      </c>
      <c r="I84" s="95"/>
      <c r="J84" s="177" t="b">
        <f>AND(NOT($AP84),LEN('Verification Report'!$W$120)&gt;0)</f>
        <v>0</v>
      </c>
      <c r="K84" s="177" t="b">
        <f>AND(NOT($AP84),LEN('Verification Report'!$W$120)&gt;0)</f>
        <v>0</v>
      </c>
      <c r="L84" s="177" t="b">
        <f t="shared" ref="L84:L92" si="1">AND(NOT(K84),LEN(O84)&gt;0)</f>
        <v>0</v>
      </c>
      <c r="O84" s="187"/>
      <c r="P84" s="177" t="b">
        <f>AND(NOT($AP84),LEN('Verification Report'!$W$220)&gt;0)</f>
        <v>0</v>
      </c>
      <c r="Q84" s="177" t="b">
        <f>AND(NOT($AP84),LEN('Verification Report'!$W$220)&gt;0)</f>
        <v>0</v>
      </c>
      <c r="R84" s="177" t="b">
        <f t="shared" ref="R84:R92" si="2">OR(U84&gt;4,AND(NOT(Q84),LEN(U84)&gt;0))</f>
        <v>0</v>
      </c>
      <c r="U84" s="187"/>
      <c r="V84" s="177" t="b">
        <f t="shared" ref="V84:V112" si="3">W84</f>
        <v>0</v>
      </c>
      <c r="W84" s="177" t="b">
        <f>AND(NOT($AP84),'Verification Report'!$S$248)</f>
        <v>0</v>
      </c>
      <c r="X84" s="177" t="b">
        <f t="shared" ref="X84:X112" si="4">AND(NOT(W84),LEN(AA84)&gt;0)</f>
        <v>0</v>
      </c>
      <c r="AA84" s="187"/>
      <c r="AB84" s="177" t="b">
        <f>AND(NOT($AP84),LEN('Verification Report'!$W$292)&gt;0)</f>
        <v>0</v>
      </c>
      <c r="AC84" s="177" t="b">
        <f>AND(NOT($AP84),LEN('Verification Report'!$W$292)&gt;0)</f>
        <v>0</v>
      </c>
      <c r="AD84" s="177" t="b">
        <f t="shared" si="0"/>
        <v>0</v>
      </c>
      <c r="AG84" s="192"/>
      <c r="AH84" s="177" t="b">
        <f>AND(NOT($AP84),LEN('Verification Report'!$W$295)&gt;0)</f>
        <v>0</v>
      </c>
      <c r="AI84" s="177" t="b">
        <f>AND(NOT($AP84),LEN('Verification Report'!$W$295)&gt;0)</f>
        <v>0</v>
      </c>
      <c r="AJ84" s="177" t="b">
        <f t="shared" ref="AJ84:AJ92" si="5">AND(NOT(AI84),LEN(AM84)&gt;0)</f>
        <v>0</v>
      </c>
      <c r="AM84" s="192"/>
      <c r="AN84" s="177" t="b">
        <f t="shared" ref="AN84:AN112" si="6">AND(OR(ISBLANK(C84),ISBLANK(I84),AND(J84,ISBLANK(O84)),AND(P84,ISBLANK(U84)),AND(V84,ISBLANK(AA84)),AND(AB84,ISBLANK(AG84)),AND(AH84,ISBLANK(AM84))),NOT(AP84))</f>
        <v>0</v>
      </c>
      <c r="AO84" s="177"/>
      <c r="AP84" s="177" t="b">
        <f>OR(AQ84,'Rough Sig.'!AC84=FALSE)</f>
        <v>1</v>
      </c>
      <c r="AQ84" s="101" t="b">
        <v>0</v>
      </c>
    </row>
    <row r="85" spans="1:43" x14ac:dyDescent="0.2">
      <c r="A85" s="271" t="s">
        <v>2685</v>
      </c>
      <c r="B85" s="271">
        <v>3</v>
      </c>
      <c r="C85" s="260"/>
      <c r="D85" s="421" t="str">
        <f>IF('Rough Sig.'!C85="","",'Rough Sig.'!C85)</f>
        <v/>
      </c>
      <c r="E85" s="421"/>
      <c r="F85" s="288" t="str">
        <f>IF('Rough Sig.'!E85="","",'Rough Sig.'!E85&amp;" "&amp;'Rough Sig.'!$F$83:$F$112&amp;", "&amp;'Rough Sig.'!G85)</f>
        <v/>
      </c>
      <c r="G85" s="288"/>
      <c r="H85" s="261" t="str">
        <f>IF('Rough Sig.'!H85="","",'Rough Sig.'!H85)</f>
        <v/>
      </c>
      <c r="I85" s="95"/>
      <c r="J85" s="177" t="b">
        <f>AND(NOT($AP85),LEN('Verification Report'!$W$120)&gt;0)</f>
        <v>0</v>
      </c>
      <c r="K85" s="177" t="b">
        <f>AND(NOT($AP85),LEN('Verification Report'!$W$120)&gt;0)</f>
        <v>0</v>
      </c>
      <c r="L85" s="177" t="b">
        <f t="shared" si="1"/>
        <v>0</v>
      </c>
      <c r="O85" s="187"/>
      <c r="P85" s="177" t="b">
        <f>AND(NOT($AP85),LEN('Verification Report'!$W$220)&gt;0)</f>
        <v>0</v>
      </c>
      <c r="Q85" s="177" t="b">
        <f>AND(NOT($AP85),LEN('Verification Report'!$W$220)&gt;0)</f>
        <v>0</v>
      </c>
      <c r="R85" s="177" t="b">
        <f t="shared" si="2"/>
        <v>0</v>
      </c>
      <c r="U85" s="187"/>
      <c r="V85" s="177" t="b">
        <f t="shared" si="3"/>
        <v>0</v>
      </c>
      <c r="W85" s="177" t="b">
        <f>AND(NOT($AP85),'Verification Report'!$S$248)</f>
        <v>0</v>
      </c>
      <c r="X85" s="177" t="b">
        <f t="shared" si="4"/>
        <v>0</v>
      </c>
      <c r="AA85" s="187"/>
      <c r="AB85" s="177" t="b">
        <f>AND(NOT($AP85),LEN('Verification Report'!$W$292)&gt;0)</f>
        <v>0</v>
      </c>
      <c r="AC85" s="177" t="b">
        <f>AND(NOT($AP85),LEN('Verification Report'!$W$292)&gt;0)</f>
        <v>0</v>
      </c>
      <c r="AD85" s="177" t="b">
        <f t="shared" si="0"/>
        <v>0</v>
      </c>
      <c r="AG85" s="192"/>
      <c r="AH85" s="177" t="b">
        <f>AND(NOT($AP85),LEN('Verification Report'!$W$295)&gt;0)</f>
        <v>0</v>
      </c>
      <c r="AI85" s="177" t="b">
        <f>AND(NOT($AP85),LEN('Verification Report'!$W$295)&gt;0)</f>
        <v>0</v>
      </c>
      <c r="AJ85" s="177" t="b">
        <f t="shared" si="5"/>
        <v>0</v>
      </c>
      <c r="AM85" s="192"/>
      <c r="AN85" s="177" t="b">
        <f t="shared" si="6"/>
        <v>0</v>
      </c>
      <c r="AO85" s="177"/>
      <c r="AP85" s="177" t="b">
        <f>OR(AQ85,'Rough Sig.'!AC85=FALSE)</f>
        <v>1</v>
      </c>
      <c r="AQ85" s="101" t="b">
        <v>0</v>
      </c>
    </row>
    <row r="86" spans="1:43" x14ac:dyDescent="0.2">
      <c r="A86" s="271" t="s">
        <v>2685</v>
      </c>
      <c r="B86" s="271">
        <v>4</v>
      </c>
      <c r="C86" s="260"/>
      <c r="D86" s="421" t="str">
        <f>IF('Rough Sig.'!C86="","",'Rough Sig.'!C86)</f>
        <v/>
      </c>
      <c r="E86" s="421"/>
      <c r="F86" s="288" t="str">
        <f>IF('Rough Sig.'!E86="","",'Rough Sig.'!E86&amp;" "&amp;'Rough Sig.'!$F$83:$F$112&amp;", "&amp;'Rough Sig.'!G86)</f>
        <v/>
      </c>
      <c r="G86" s="288"/>
      <c r="H86" s="261" t="str">
        <f>IF('Rough Sig.'!H86="","",'Rough Sig.'!H86)</f>
        <v/>
      </c>
      <c r="I86" s="95"/>
      <c r="J86" s="177" t="b">
        <f>AND(NOT($AP86),LEN('Verification Report'!$W$120)&gt;0)</f>
        <v>0</v>
      </c>
      <c r="K86" s="177" t="b">
        <f>AND(NOT($AP86),LEN('Verification Report'!$W$120)&gt;0)</f>
        <v>0</v>
      </c>
      <c r="L86" s="177" t="b">
        <f t="shared" si="1"/>
        <v>0</v>
      </c>
      <c r="O86" s="187"/>
      <c r="P86" s="177" t="b">
        <f>AND(NOT($AP86),LEN('Verification Report'!$W$220)&gt;0)</f>
        <v>0</v>
      </c>
      <c r="Q86" s="177" t="b">
        <f>AND(NOT($AP86),LEN('Verification Report'!$W$220)&gt;0)</f>
        <v>0</v>
      </c>
      <c r="R86" s="177" t="b">
        <f t="shared" si="2"/>
        <v>0</v>
      </c>
      <c r="U86" s="187"/>
      <c r="V86" s="177" t="b">
        <f t="shared" si="3"/>
        <v>0</v>
      </c>
      <c r="W86" s="177" t="b">
        <f>AND(NOT($AP86),'Verification Report'!$S$248)</f>
        <v>0</v>
      </c>
      <c r="X86" s="177" t="b">
        <f t="shared" si="4"/>
        <v>0</v>
      </c>
      <c r="AA86" s="187"/>
      <c r="AB86" s="177" t="b">
        <f>AND(NOT($AP86),LEN('Verification Report'!$W$292)&gt;0)</f>
        <v>0</v>
      </c>
      <c r="AC86" s="177" t="b">
        <f>AND(NOT($AP86),LEN('Verification Report'!$W$292)&gt;0)</f>
        <v>0</v>
      </c>
      <c r="AD86" s="177" t="b">
        <f t="shared" si="0"/>
        <v>0</v>
      </c>
      <c r="AG86" s="192"/>
      <c r="AH86" s="177" t="b">
        <f>AND(NOT($AP86),LEN('Verification Report'!$W$295)&gt;0)</f>
        <v>0</v>
      </c>
      <c r="AI86" s="177" t="b">
        <f>AND(NOT($AP86),LEN('Verification Report'!$W$295)&gt;0)</f>
        <v>0</v>
      </c>
      <c r="AJ86" s="177" t="b">
        <f t="shared" si="5"/>
        <v>0</v>
      </c>
      <c r="AM86" s="192"/>
      <c r="AN86" s="177" t="b">
        <f t="shared" si="6"/>
        <v>0</v>
      </c>
      <c r="AO86" s="177"/>
      <c r="AP86" s="177" t="b">
        <f>OR(AQ86,'Rough Sig.'!AC86=FALSE)</f>
        <v>1</v>
      </c>
      <c r="AQ86" s="101" t="b">
        <v>0</v>
      </c>
    </row>
    <row r="87" spans="1:43" x14ac:dyDescent="0.2">
      <c r="A87" s="271" t="s">
        <v>2685</v>
      </c>
      <c r="B87" s="271">
        <v>5</v>
      </c>
      <c r="C87" s="260"/>
      <c r="D87" s="421" t="str">
        <f>IF('Rough Sig.'!C87="","",'Rough Sig.'!C87)</f>
        <v/>
      </c>
      <c r="E87" s="421"/>
      <c r="F87" s="288" t="str">
        <f>IF('Rough Sig.'!E87="","",'Rough Sig.'!E87&amp;" "&amp;'Rough Sig.'!$F$83:$F$112&amp;", "&amp;'Rough Sig.'!G87)</f>
        <v/>
      </c>
      <c r="G87" s="288"/>
      <c r="H87" s="261" t="str">
        <f>IF('Rough Sig.'!H87="","",'Rough Sig.'!H87)</f>
        <v/>
      </c>
      <c r="I87" s="95"/>
      <c r="J87" s="177" t="b">
        <f>AND(NOT($AP87),LEN('Verification Report'!$W$120)&gt;0)</f>
        <v>0</v>
      </c>
      <c r="K87" s="177" t="b">
        <f>AND(NOT($AP87),LEN('Verification Report'!$W$120)&gt;0)</f>
        <v>0</v>
      </c>
      <c r="L87" s="177" t="b">
        <f t="shared" si="1"/>
        <v>0</v>
      </c>
      <c r="O87" s="187"/>
      <c r="P87" s="177" t="b">
        <f>AND(NOT($AP87),LEN('Verification Report'!$W$220)&gt;0)</f>
        <v>0</v>
      </c>
      <c r="Q87" s="177" t="b">
        <f>AND(NOT($AP87),LEN('Verification Report'!$W$220)&gt;0)</f>
        <v>0</v>
      </c>
      <c r="R87" s="177" t="b">
        <f t="shared" si="2"/>
        <v>0</v>
      </c>
      <c r="U87" s="187"/>
      <c r="V87" s="177" t="b">
        <f t="shared" si="3"/>
        <v>0</v>
      </c>
      <c r="W87" s="177" t="b">
        <f>AND(NOT($AP87),'Verification Report'!$S$248)</f>
        <v>0</v>
      </c>
      <c r="X87" s="177" t="b">
        <f t="shared" si="4"/>
        <v>0</v>
      </c>
      <c r="AA87" s="187"/>
      <c r="AB87" s="177" t="b">
        <f>AND(NOT($AP87),LEN('Verification Report'!$W$292)&gt;0)</f>
        <v>0</v>
      </c>
      <c r="AC87" s="177" t="b">
        <f>AND(NOT($AP87),LEN('Verification Report'!$W$292)&gt;0)</f>
        <v>0</v>
      </c>
      <c r="AD87" s="177" t="b">
        <f t="shared" si="0"/>
        <v>0</v>
      </c>
      <c r="AG87" s="192"/>
      <c r="AH87" s="177" t="b">
        <f>AND(NOT($AP87),LEN('Verification Report'!$W$295)&gt;0)</f>
        <v>0</v>
      </c>
      <c r="AI87" s="177" t="b">
        <f>AND(NOT($AP87),LEN('Verification Report'!$W$295)&gt;0)</f>
        <v>0</v>
      </c>
      <c r="AJ87" s="177" t="b">
        <f t="shared" si="5"/>
        <v>0</v>
      </c>
      <c r="AM87" s="192"/>
      <c r="AN87" s="177" t="b">
        <f t="shared" si="6"/>
        <v>0</v>
      </c>
      <c r="AO87" s="177"/>
      <c r="AP87" s="177" t="b">
        <f>OR(AQ87,'Rough Sig.'!AC87=FALSE)</f>
        <v>1</v>
      </c>
      <c r="AQ87" s="101" t="b">
        <v>0</v>
      </c>
    </row>
    <row r="88" spans="1:43" x14ac:dyDescent="0.2">
      <c r="A88" s="271" t="s">
        <v>2685</v>
      </c>
      <c r="B88" s="271">
        <v>6</v>
      </c>
      <c r="C88" s="260"/>
      <c r="D88" s="421" t="str">
        <f>IF('Rough Sig.'!C88="","",'Rough Sig.'!C88)</f>
        <v/>
      </c>
      <c r="E88" s="421"/>
      <c r="F88" s="288" t="str">
        <f>IF('Rough Sig.'!E88="","",'Rough Sig.'!E88&amp;" "&amp;'Rough Sig.'!$F$83:$F$112&amp;", "&amp;'Rough Sig.'!G88)</f>
        <v/>
      </c>
      <c r="G88" s="288"/>
      <c r="H88" s="261" t="str">
        <f>IF('Rough Sig.'!H88="","",'Rough Sig.'!H88)</f>
        <v/>
      </c>
      <c r="I88" s="95"/>
      <c r="J88" s="177" t="b">
        <f>AND(NOT($AP88),LEN('Verification Report'!$W$120)&gt;0)</f>
        <v>0</v>
      </c>
      <c r="K88" s="177" t="b">
        <f>AND(NOT($AP88),LEN('Verification Report'!$W$120)&gt;0)</f>
        <v>0</v>
      </c>
      <c r="L88" s="177" t="b">
        <f t="shared" si="1"/>
        <v>0</v>
      </c>
      <c r="O88" s="187"/>
      <c r="P88" s="177" t="b">
        <f>AND(NOT($AP88),LEN('Verification Report'!$W$220)&gt;0)</f>
        <v>0</v>
      </c>
      <c r="Q88" s="177" t="b">
        <f>AND(NOT($AP88),LEN('Verification Report'!$W$220)&gt;0)</f>
        <v>0</v>
      </c>
      <c r="R88" s="177" t="b">
        <f t="shared" si="2"/>
        <v>0</v>
      </c>
      <c r="U88" s="187"/>
      <c r="V88" s="177" t="b">
        <f t="shared" si="3"/>
        <v>0</v>
      </c>
      <c r="W88" s="177" t="b">
        <f>AND(NOT($AP88),'Verification Report'!$S$248)</f>
        <v>0</v>
      </c>
      <c r="X88" s="177" t="b">
        <f t="shared" si="4"/>
        <v>0</v>
      </c>
      <c r="AA88" s="187"/>
      <c r="AB88" s="177" t="b">
        <f>AND(NOT($AP88),LEN('Verification Report'!$W$292)&gt;0)</f>
        <v>0</v>
      </c>
      <c r="AC88" s="177" t="b">
        <f>AND(NOT($AP88),LEN('Verification Report'!$W$292)&gt;0)</f>
        <v>0</v>
      </c>
      <c r="AD88" s="177" t="b">
        <f t="shared" si="0"/>
        <v>0</v>
      </c>
      <c r="AG88" s="192"/>
      <c r="AH88" s="177" t="b">
        <f>AND(NOT($AP88),LEN('Verification Report'!$W$295)&gt;0)</f>
        <v>0</v>
      </c>
      <c r="AI88" s="177" t="b">
        <f>AND(NOT($AP88),LEN('Verification Report'!$W$295)&gt;0)</f>
        <v>0</v>
      </c>
      <c r="AJ88" s="177" t="b">
        <f t="shared" si="5"/>
        <v>0</v>
      </c>
      <c r="AM88" s="192"/>
      <c r="AN88" s="177" t="b">
        <f t="shared" si="6"/>
        <v>0</v>
      </c>
      <c r="AO88" s="177"/>
      <c r="AP88" s="177" t="b">
        <f>OR(AQ88,'Rough Sig.'!AC88=FALSE)</f>
        <v>1</v>
      </c>
      <c r="AQ88" s="101" t="b">
        <v>0</v>
      </c>
    </row>
    <row r="89" spans="1:43" x14ac:dyDescent="0.2">
      <c r="A89" s="271" t="s">
        <v>2685</v>
      </c>
      <c r="B89" s="271">
        <v>7</v>
      </c>
      <c r="C89" s="260"/>
      <c r="D89" s="421" t="str">
        <f>IF('Rough Sig.'!C89="","",'Rough Sig.'!C89)</f>
        <v/>
      </c>
      <c r="E89" s="421"/>
      <c r="F89" s="288" t="str">
        <f>IF('Rough Sig.'!E89="","",'Rough Sig.'!E89&amp;" "&amp;'Rough Sig.'!$F$83:$F$112&amp;", "&amp;'Rough Sig.'!G89)</f>
        <v/>
      </c>
      <c r="G89" s="288"/>
      <c r="H89" s="261" t="str">
        <f>IF('Rough Sig.'!H89="","",'Rough Sig.'!H89)</f>
        <v/>
      </c>
      <c r="I89" s="95"/>
      <c r="J89" s="177" t="b">
        <f>AND(NOT($AP89),LEN('Verification Report'!$W$120)&gt;0)</f>
        <v>0</v>
      </c>
      <c r="K89" s="177" t="b">
        <f>AND(NOT($AP89),LEN('Verification Report'!$W$120)&gt;0)</f>
        <v>0</v>
      </c>
      <c r="L89" s="177" t="b">
        <f t="shared" si="1"/>
        <v>0</v>
      </c>
      <c r="O89" s="187"/>
      <c r="P89" s="177" t="b">
        <f>AND(NOT($AP89),LEN('Verification Report'!$W$220)&gt;0)</f>
        <v>0</v>
      </c>
      <c r="Q89" s="177" t="b">
        <f>AND(NOT($AP89),LEN('Verification Report'!$W$220)&gt;0)</f>
        <v>0</v>
      </c>
      <c r="R89" s="177" t="b">
        <f t="shared" si="2"/>
        <v>0</v>
      </c>
      <c r="U89" s="187"/>
      <c r="V89" s="177" t="b">
        <f t="shared" si="3"/>
        <v>0</v>
      </c>
      <c r="W89" s="177" t="b">
        <f>AND(NOT($AP89),'Verification Report'!$S$248)</f>
        <v>0</v>
      </c>
      <c r="X89" s="177" t="b">
        <f t="shared" si="4"/>
        <v>0</v>
      </c>
      <c r="AA89" s="187"/>
      <c r="AB89" s="177" t="b">
        <f>AND(NOT($AP89),LEN('Verification Report'!$W$292)&gt;0)</f>
        <v>0</v>
      </c>
      <c r="AC89" s="177" t="b">
        <f>AND(NOT($AP89),LEN('Verification Report'!$W$292)&gt;0)</f>
        <v>0</v>
      </c>
      <c r="AD89" s="177" t="b">
        <f t="shared" si="0"/>
        <v>0</v>
      </c>
      <c r="AG89" s="192"/>
      <c r="AH89" s="177" t="b">
        <f>AND(NOT($AP89),LEN('Verification Report'!$W$295)&gt;0)</f>
        <v>0</v>
      </c>
      <c r="AI89" s="177" t="b">
        <f>AND(NOT($AP89),LEN('Verification Report'!$W$295)&gt;0)</f>
        <v>0</v>
      </c>
      <c r="AJ89" s="177" t="b">
        <f t="shared" si="5"/>
        <v>0</v>
      </c>
      <c r="AM89" s="192"/>
      <c r="AN89" s="177" t="b">
        <f t="shared" si="6"/>
        <v>0</v>
      </c>
      <c r="AO89" s="177"/>
      <c r="AP89" s="177" t="b">
        <f>OR(AQ89,'Rough Sig.'!AC89=FALSE)</f>
        <v>1</v>
      </c>
      <c r="AQ89" s="101" t="b">
        <v>0</v>
      </c>
    </row>
    <row r="90" spans="1:43" x14ac:dyDescent="0.2">
      <c r="A90" s="271" t="s">
        <v>2685</v>
      </c>
      <c r="B90" s="271">
        <v>8</v>
      </c>
      <c r="C90" s="260"/>
      <c r="D90" s="421" t="str">
        <f>IF('Rough Sig.'!C90="","",'Rough Sig.'!C90)</f>
        <v/>
      </c>
      <c r="E90" s="421"/>
      <c r="F90" s="288" t="str">
        <f>IF('Rough Sig.'!E90="","",'Rough Sig.'!E90&amp;" "&amp;'Rough Sig.'!$F$83:$F$112&amp;", "&amp;'Rough Sig.'!G90)</f>
        <v/>
      </c>
      <c r="G90" s="288"/>
      <c r="H90" s="261" t="str">
        <f>IF('Rough Sig.'!H90="","",'Rough Sig.'!H90)</f>
        <v/>
      </c>
      <c r="I90" s="95"/>
      <c r="J90" s="177" t="b">
        <f>AND(NOT($AP90),LEN('Verification Report'!$W$120)&gt;0)</f>
        <v>0</v>
      </c>
      <c r="K90" s="177" t="b">
        <f>AND(NOT($AP90),LEN('Verification Report'!$W$120)&gt;0)</f>
        <v>0</v>
      </c>
      <c r="L90" s="177" t="b">
        <f t="shared" si="1"/>
        <v>0</v>
      </c>
      <c r="O90" s="187"/>
      <c r="P90" s="177" t="b">
        <f>AND(NOT($AP90),LEN('Verification Report'!$W$220)&gt;0)</f>
        <v>0</v>
      </c>
      <c r="Q90" s="177" t="b">
        <f>AND(NOT($AP90),LEN('Verification Report'!$W$220)&gt;0)</f>
        <v>0</v>
      </c>
      <c r="R90" s="177" t="b">
        <f t="shared" si="2"/>
        <v>0</v>
      </c>
      <c r="U90" s="187"/>
      <c r="V90" s="177" t="b">
        <f t="shared" si="3"/>
        <v>0</v>
      </c>
      <c r="W90" s="177" t="b">
        <f>AND(NOT($AP90),'Verification Report'!$S$248)</f>
        <v>0</v>
      </c>
      <c r="X90" s="177" t="b">
        <f t="shared" si="4"/>
        <v>0</v>
      </c>
      <c r="AA90" s="187"/>
      <c r="AB90" s="177" t="b">
        <f>AND(NOT($AP90),LEN('Verification Report'!$W$292)&gt;0)</f>
        <v>0</v>
      </c>
      <c r="AC90" s="177" t="b">
        <f>AND(NOT($AP90),LEN('Verification Report'!$W$292)&gt;0)</f>
        <v>0</v>
      </c>
      <c r="AD90" s="177" t="b">
        <f t="shared" si="0"/>
        <v>0</v>
      </c>
      <c r="AG90" s="192"/>
      <c r="AH90" s="177" t="b">
        <f>AND(NOT($AP90),LEN('Verification Report'!$W$295)&gt;0)</f>
        <v>0</v>
      </c>
      <c r="AI90" s="177" t="b">
        <f>AND(NOT($AP90),LEN('Verification Report'!$W$295)&gt;0)</f>
        <v>0</v>
      </c>
      <c r="AJ90" s="177" t="b">
        <f t="shared" si="5"/>
        <v>0</v>
      </c>
      <c r="AM90" s="192"/>
      <c r="AN90" s="177" t="b">
        <f t="shared" si="6"/>
        <v>0</v>
      </c>
      <c r="AO90" s="177"/>
      <c r="AP90" s="177" t="b">
        <f>OR(AQ90,'Rough Sig.'!AC90=FALSE)</f>
        <v>1</v>
      </c>
      <c r="AQ90" s="101" t="b">
        <v>0</v>
      </c>
    </row>
    <row r="91" spans="1:43" x14ac:dyDescent="0.2">
      <c r="A91" s="271" t="s">
        <v>2685</v>
      </c>
      <c r="B91" s="271">
        <v>9</v>
      </c>
      <c r="C91" s="260"/>
      <c r="D91" s="421" t="str">
        <f>IF('Rough Sig.'!C91="","",'Rough Sig.'!C91)</f>
        <v/>
      </c>
      <c r="E91" s="421"/>
      <c r="F91" s="288" t="str">
        <f>IF('Rough Sig.'!E91="","",'Rough Sig.'!E91&amp;" "&amp;'Rough Sig.'!$F$83:$F$112&amp;", "&amp;'Rough Sig.'!G91)</f>
        <v/>
      </c>
      <c r="G91" s="288"/>
      <c r="H91" s="261" t="str">
        <f>IF('Rough Sig.'!H91="","",'Rough Sig.'!H91)</f>
        <v/>
      </c>
      <c r="I91" s="95"/>
      <c r="J91" s="177" t="b">
        <f>AND(NOT($AP91),LEN('Verification Report'!$W$120)&gt;0)</f>
        <v>0</v>
      </c>
      <c r="K91" s="177" t="b">
        <f>AND(NOT($AP91),LEN('Verification Report'!$W$120)&gt;0)</f>
        <v>0</v>
      </c>
      <c r="L91" s="177" t="b">
        <f t="shared" si="1"/>
        <v>0</v>
      </c>
      <c r="O91" s="187"/>
      <c r="P91" s="177" t="b">
        <f>AND(NOT($AP91),LEN('Verification Report'!$W$220)&gt;0)</f>
        <v>0</v>
      </c>
      <c r="Q91" s="177" t="b">
        <f>AND(NOT($AP91),LEN('Verification Report'!$W$220)&gt;0)</f>
        <v>0</v>
      </c>
      <c r="R91" s="177" t="b">
        <f t="shared" si="2"/>
        <v>0</v>
      </c>
      <c r="U91" s="187"/>
      <c r="V91" s="177" t="b">
        <f t="shared" si="3"/>
        <v>0</v>
      </c>
      <c r="W91" s="177" t="b">
        <f>AND(NOT($AP91),'Verification Report'!$S$248)</f>
        <v>0</v>
      </c>
      <c r="X91" s="177" t="b">
        <f t="shared" si="4"/>
        <v>0</v>
      </c>
      <c r="AA91" s="187"/>
      <c r="AB91" s="177" t="b">
        <f>AND(NOT($AP91),LEN('Verification Report'!$W$292)&gt;0)</f>
        <v>0</v>
      </c>
      <c r="AC91" s="177" t="b">
        <f>AND(NOT($AP91),LEN('Verification Report'!$W$292)&gt;0)</f>
        <v>0</v>
      </c>
      <c r="AD91" s="177" t="b">
        <f t="shared" si="0"/>
        <v>0</v>
      </c>
      <c r="AG91" s="192"/>
      <c r="AH91" s="177" t="b">
        <f>AND(NOT($AP91),LEN('Verification Report'!$W$295)&gt;0)</f>
        <v>0</v>
      </c>
      <c r="AI91" s="177" t="b">
        <f>AND(NOT($AP91),LEN('Verification Report'!$W$295)&gt;0)</f>
        <v>0</v>
      </c>
      <c r="AJ91" s="177" t="b">
        <f t="shared" si="5"/>
        <v>0</v>
      </c>
      <c r="AM91" s="192"/>
      <c r="AN91" s="177" t="b">
        <f t="shared" si="6"/>
        <v>0</v>
      </c>
      <c r="AO91" s="177"/>
      <c r="AP91" s="177" t="b">
        <f>OR(AQ91,'Rough Sig.'!AC91=FALSE)</f>
        <v>1</v>
      </c>
      <c r="AQ91" s="101" t="b">
        <v>0</v>
      </c>
    </row>
    <row r="92" spans="1:43" x14ac:dyDescent="0.2">
      <c r="A92" s="271" t="s">
        <v>2685</v>
      </c>
      <c r="B92" s="271">
        <v>10</v>
      </c>
      <c r="C92" s="260"/>
      <c r="D92" s="421" t="str">
        <f>IF('Rough Sig.'!C92="","",'Rough Sig.'!C92)</f>
        <v/>
      </c>
      <c r="E92" s="421"/>
      <c r="F92" s="288" t="str">
        <f>IF('Rough Sig.'!E92="","",'Rough Sig.'!E92&amp;" "&amp;'Rough Sig.'!$F$83:$F$112&amp;", "&amp;'Rough Sig.'!G92)</f>
        <v/>
      </c>
      <c r="G92" s="288"/>
      <c r="H92" s="261" t="str">
        <f>IF('Rough Sig.'!H92="","",'Rough Sig.'!H92)</f>
        <v/>
      </c>
      <c r="I92" s="95"/>
      <c r="J92" s="177" t="b">
        <f>AND(NOT($AP92),LEN('Verification Report'!$W$120)&gt;0)</f>
        <v>0</v>
      </c>
      <c r="K92" s="177" t="b">
        <f>AND(NOT($AP92),LEN('Verification Report'!$W$120)&gt;0)</f>
        <v>0</v>
      </c>
      <c r="L92" s="177" t="b">
        <f t="shared" si="1"/>
        <v>0</v>
      </c>
      <c r="O92" s="187"/>
      <c r="P92" s="177" t="b">
        <f>AND(NOT($AP92),LEN('Verification Report'!$W$220)&gt;0)</f>
        <v>0</v>
      </c>
      <c r="Q92" s="177" t="b">
        <f>AND(NOT($AP92),LEN('Verification Report'!$W$220)&gt;0)</f>
        <v>0</v>
      </c>
      <c r="R92" s="177" t="b">
        <f t="shared" si="2"/>
        <v>0</v>
      </c>
      <c r="U92" s="187"/>
      <c r="V92" s="177" t="b">
        <f t="shared" si="3"/>
        <v>0</v>
      </c>
      <c r="W92" s="177" t="b">
        <f>AND(NOT($AP92),'Verification Report'!$S$248)</f>
        <v>0</v>
      </c>
      <c r="X92" s="177" t="b">
        <f t="shared" si="4"/>
        <v>0</v>
      </c>
      <c r="AA92" s="187"/>
      <c r="AB92" s="177" t="b">
        <f>AND(NOT($AP92),LEN('Verification Report'!$W$292)&gt;0)</f>
        <v>0</v>
      </c>
      <c r="AC92" s="177" t="b">
        <f>AND(NOT($AP92),LEN('Verification Report'!$W$292)&gt;0)</f>
        <v>0</v>
      </c>
      <c r="AD92" s="177" t="b">
        <f t="shared" si="0"/>
        <v>0</v>
      </c>
      <c r="AG92" s="192"/>
      <c r="AH92" s="177" t="b">
        <f>AND(NOT($AP92),LEN('Verification Report'!$W$295)&gt;0)</f>
        <v>0</v>
      </c>
      <c r="AI92" s="177" t="b">
        <f>AND(NOT($AP92),LEN('Verification Report'!$W$295)&gt;0)</f>
        <v>0</v>
      </c>
      <c r="AJ92" s="177" t="b">
        <f t="shared" si="5"/>
        <v>0</v>
      </c>
      <c r="AM92" s="192"/>
      <c r="AN92" s="177" t="b">
        <f t="shared" si="6"/>
        <v>0</v>
      </c>
      <c r="AO92" s="177"/>
      <c r="AP92" s="177" t="b">
        <f>OR(AQ92,'Rough Sig.'!AC92=FALSE)</f>
        <v>1</v>
      </c>
      <c r="AQ92" s="101" t="b">
        <v>0</v>
      </c>
    </row>
    <row r="93" spans="1:43" s="177" customFormat="1" x14ac:dyDescent="0.2">
      <c r="A93" s="271" t="s">
        <v>2685</v>
      </c>
      <c r="B93" s="271">
        <v>11</v>
      </c>
      <c r="C93" s="260"/>
      <c r="D93" s="421" t="str">
        <f>IF('Rough Sig.'!C93="","",'Rough Sig.'!C93)</f>
        <v/>
      </c>
      <c r="E93" s="421"/>
      <c r="F93" s="288" t="str">
        <f>IF('Rough Sig.'!E93="","",'Rough Sig.'!E93&amp;" "&amp;'Rough Sig.'!$F$83:$F$112&amp;", "&amp;'Rough Sig.'!G93)</f>
        <v/>
      </c>
      <c r="G93" s="288"/>
      <c r="H93" s="261" t="str">
        <f>IF('Rough Sig.'!H93="","",'Rough Sig.'!H93)</f>
        <v/>
      </c>
      <c r="I93" s="95"/>
      <c r="J93" s="177" t="b">
        <f>AND(NOT($AP93),LEN('Verification Report'!$W$120)&gt;0)</f>
        <v>0</v>
      </c>
      <c r="K93" s="177" t="b">
        <f>AND(NOT($AP93),LEN('Verification Report'!$W$120)&gt;0)</f>
        <v>0</v>
      </c>
      <c r="L93" s="177" t="b">
        <f>AND(NOT(K93),LEN(O93)&gt;0)</f>
        <v>0</v>
      </c>
      <c r="O93" s="187"/>
      <c r="P93" s="177" t="b">
        <f>AND(NOT($AP93),LEN('Verification Report'!$W$220)&gt;0)</f>
        <v>0</v>
      </c>
      <c r="Q93" s="177" t="b">
        <f>AND(NOT($AP93),LEN('Verification Report'!$W$220)&gt;0)</f>
        <v>0</v>
      </c>
      <c r="R93" s="177" t="b">
        <f>OR(U93&gt;4,AND(NOT(Q93),LEN(U93)&gt;0))</f>
        <v>0</v>
      </c>
      <c r="U93" s="187"/>
      <c r="V93" s="177" t="b">
        <f t="shared" si="3"/>
        <v>0</v>
      </c>
      <c r="W93" s="177" t="b">
        <f>AND(NOT($AP93),'Verification Report'!$S$248)</f>
        <v>0</v>
      </c>
      <c r="X93" s="177" t="b">
        <f t="shared" si="4"/>
        <v>0</v>
      </c>
      <c r="AA93" s="187"/>
      <c r="AB93" s="177" t="b">
        <f>AND(NOT($AP93),LEN('Verification Report'!$W$292)&gt;0)</f>
        <v>0</v>
      </c>
      <c r="AC93" s="177" t="b">
        <f>AND(NOT($AP93),LEN('Verification Report'!$W$292)&gt;0)</f>
        <v>0</v>
      </c>
      <c r="AD93" s="177" t="b">
        <f t="shared" si="0"/>
        <v>0</v>
      </c>
      <c r="AG93" s="192"/>
      <c r="AH93" s="177" t="b">
        <f>AND(NOT($AP93),LEN('Verification Report'!$W$295)&gt;0)</f>
        <v>0</v>
      </c>
      <c r="AI93" s="177" t="b">
        <f>AND(NOT($AP93),LEN('Verification Report'!$W$295)&gt;0)</f>
        <v>0</v>
      </c>
      <c r="AJ93" s="177" t="b">
        <f>AND(NOT(AI93),LEN(AM93)&gt;0)</f>
        <v>0</v>
      </c>
      <c r="AM93" s="192"/>
      <c r="AN93" s="177" t="b">
        <f t="shared" si="6"/>
        <v>0</v>
      </c>
      <c r="AP93" s="177" t="b">
        <f>OR(AQ93,'Rough Sig.'!AC93=FALSE)</f>
        <v>1</v>
      </c>
      <c r="AQ93" s="101" t="b">
        <v>0</v>
      </c>
    </row>
    <row r="94" spans="1:43" s="177" customFormat="1" x14ac:dyDescent="0.2">
      <c r="A94" s="271" t="s">
        <v>2685</v>
      </c>
      <c r="B94" s="271">
        <v>12</v>
      </c>
      <c r="C94" s="260"/>
      <c r="D94" s="421" t="str">
        <f>IF('Rough Sig.'!C94="","",'Rough Sig.'!C94)</f>
        <v/>
      </c>
      <c r="E94" s="421"/>
      <c r="F94" s="288" t="str">
        <f>IF('Rough Sig.'!E94="","",'Rough Sig.'!E94&amp;" "&amp;'Rough Sig.'!$F$83:$F$112&amp;", "&amp;'Rough Sig.'!G94)</f>
        <v/>
      </c>
      <c r="G94" s="288"/>
      <c r="H94" s="261" t="str">
        <f>IF('Rough Sig.'!H94="","",'Rough Sig.'!H94)</f>
        <v/>
      </c>
      <c r="I94" s="95"/>
      <c r="J94" s="177" t="b">
        <f>AND(NOT($AP94),LEN('Verification Report'!$W$120)&gt;0)</f>
        <v>0</v>
      </c>
      <c r="K94" s="177" t="b">
        <f>AND(NOT($AP94),LEN('Verification Report'!$W$120)&gt;0)</f>
        <v>0</v>
      </c>
      <c r="L94" s="177" t="b">
        <f t="shared" ref="L94:L102" si="7">AND(NOT(K94),LEN(O94)&gt;0)</f>
        <v>0</v>
      </c>
      <c r="O94" s="187"/>
      <c r="P94" s="177" t="b">
        <f>AND(NOT($AP94),LEN('Verification Report'!$W$220)&gt;0)</f>
        <v>0</v>
      </c>
      <c r="Q94" s="177" t="b">
        <f>AND(NOT($AP94),LEN('Verification Report'!$W$220)&gt;0)</f>
        <v>0</v>
      </c>
      <c r="R94" s="177" t="b">
        <f t="shared" ref="R94:R102" si="8">OR(U94&gt;4,AND(NOT(Q94),LEN(U94)&gt;0))</f>
        <v>0</v>
      </c>
      <c r="U94" s="187"/>
      <c r="V94" s="177" t="b">
        <f t="shared" si="3"/>
        <v>0</v>
      </c>
      <c r="W94" s="177" t="b">
        <f>AND(NOT($AP94),'Verification Report'!$S$248)</f>
        <v>0</v>
      </c>
      <c r="X94" s="177" t="b">
        <f t="shared" si="4"/>
        <v>0</v>
      </c>
      <c r="AA94" s="187"/>
      <c r="AB94" s="177" t="b">
        <f>AND(NOT($AP94),LEN('Verification Report'!$W$292)&gt;0)</f>
        <v>0</v>
      </c>
      <c r="AC94" s="177" t="b">
        <f>AND(NOT($AP94),LEN('Verification Report'!$W$292)&gt;0)</f>
        <v>0</v>
      </c>
      <c r="AD94" s="177" t="b">
        <f t="shared" si="0"/>
        <v>0</v>
      </c>
      <c r="AG94" s="192"/>
      <c r="AH94" s="177" t="b">
        <f>AND(NOT($AP94),LEN('Verification Report'!$W$295)&gt;0)</f>
        <v>0</v>
      </c>
      <c r="AI94" s="177" t="b">
        <f>AND(NOT($AP94),LEN('Verification Report'!$W$295)&gt;0)</f>
        <v>0</v>
      </c>
      <c r="AJ94" s="177" t="b">
        <f t="shared" ref="AJ94:AJ102" si="9">AND(NOT(AI94),LEN(AM94)&gt;0)</f>
        <v>0</v>
      </c>
      <c r="AM94" s="192"/>
      <c r="AN94" s="177" t="b">
        <f t="shared" si="6"/>
        <v>0</v>
      </c>
      <c r="AP94" s="177" t="b">
        <f>OR(AQ94,'Rough Sig.'!AC94=FALSE)</f>
        <v>1</v>
      </c>
      <c r="AQ94" s="101" t="b">
        <v>0</v>
      </c>
    </row>
    <row r="95" spans="1:43" s="177" customFormat="1" x14ac:dyDescent="0.2">
      <c r="A95" s="271" t="s">
        <v>2685</v>
      </c>
      <c r="B95" s="271">
        <v>13</v>
      </c>
      <c r="C95" s="260"/>
      <c r="D95" s="421" t="str">
        <f>IF('Rough Sig.'!C95="","",'Rough Sig.'!C95)</f>
        <v/>
      </c>
      <c r="E95" s="421"/>
      <c r="F95" s="288" t="str">
        <f>IF('Rough Sig.'!E95="","",'Rough Sig.'!E95&amp;" "&amp;'Rough Sig.'!$F$83:$F$112&amp;", "&amp;'Rough Sig.'!G95)</f>
        <v/>
      </c>
      <c r="G95" s="288"/>
      <c r="H95" s="261" t="str">
        <f>IF('Rough Sig.'!H95="","",'Rough Sig.'!H95)</f>
        <v/>
      </c>
      <c r="I95" s="95"/>
      <c r="J95" s="177" t="b">
        <f>AND(NOT($AP95),LEN('Verification Report'!$W$120)&gt;0)</f>
        <v>0</v>
      </c>
      <c r="K95" s="177" t="b">
        <f>AND(NOT($AP95),LEN('Verification Report'!$W$120)&gt;0)</f>
        <v>0</v>
      </c>
      <c r="L95" s="177" t="b">
        <f t="shared" si="7"/>
        <v>0</v>
      </c>
      <c r="O95" s="187"/>
      <c r="P95" s="177" t="b">
        <f>AND(NOT($AP95),LEN('Verification Report'!$W$220)&gt;0)</f>
        <v>0</v>
      </c>
      <c r="Q95" s="177" t="b">
        <f>AND(NOT($AP95),LEN('Verification Report'!$W$220)&gt;0)</f>
        <v>0</v>
      </c>
      <c r="R95" s="177" t="b">
        <f t="shared" si="8"/>
        <v>0</v>
      </c>
      <c r="U95" s="187"/>
      <c r="V95" s="177" t="b">
        <f t="shared" si="3"/>
        <v>0</v>
      </c>
      <c r="W95" s="177" t="b">
        <f>AND(NOT($AP95),'Verification Report'!$S$248)</f>
        <v>0</v>
      </c>
      <c r="X95" s="177" t="b">
        <f t="shared" si="4"/>
        <v>0</v>
      </c>
      <c r="AA95" s="187"/>
      <c r="AB95" s="177" t="b">
        <f>AND(NOT($AP95),LEN('Verification Report'!$W$292)&gt;0)</f>
        <v>0</v>
      </c>
      <c r="AC95" s="177" t="b">
        <f>AND(NOT($AP95),LEN('Verification Report'!$W$292)&gt;0)</f>
        <v>0</v>
      </c>
      <c r="AD95" s="177" t="b">
        <f t="shared" si="0"/>
        <v>0</v>
      </c>
      <c r="AG95" s="192"/>
      <c r="AH95" s="177" t="b">
        <f>AND(NOT($AP95),LEN('Verification Report'!$W$295)&gt;0)</f>
        <v>0</v>
      </c>
      <c r="AI95" s="177" t="b">
        <f>AND(NOT($AP95),LEN('Verification Report'!$W$295)&gt;0)</f>
        <v>0</v>
      </c>
      <c r="AJ95" s="177" t="b">
        <f t="shared" si="9"/>
        <v>0</v>
      </c>
      <c r="AM95" s="192"/>
      <c r="AN95" s="177" t="b">
        <f t="shared" si="6"/>
        <v>0</v>
      </c>
      <c r="AP95" s="177" t="b">
        <f>OR(AQ95,'Rough Sig.'!AC95=FALSE)</f>
        <v>1</v>
      </c>
      <c r="AQ95" s="101" t="b">
        <v>0</v>
      </c>
    </row>
    <row r="96" spans="1:43" s="177" customFormat="1" x14ac:dyDescent="0.2">
      <c r="A96" s="271" t="s">
        <v>2685</v>
      </c>
      <c r="B96" s="271">
        <v>14</v>
      </c>
      <c r="C96" s="260"/>
      <c r="D96" s="421" t="str">
        <f>IF('Rough Sig.'!C96="","",'Rough Sig.'!C96)</f>
        <v/>
      </c>
      <c r="E96" s="421"/>
      <c r="F96" s="288" t="str">
        <f>IF('Rough Sig.'!E96="","",'Rough Sig.'!E96&amp;" "&amp;'Rough Sig.'!$F$83:$F$112&amp;", "&amp;'Rough Sig.'!G96)</f>
        <v/>
      </c>
      <c r="G96" s="288"/>
      <c r="H96" s="261" t="str">
        <f>IF('Rough Sig.'!H96="","",'Rough Sig.'!H96)</f>
        <v/>
      </c>
      <c r="I96" s="95"/>
      <c r="J96" s="177" t="b">
        <f>AND(NOT($AP96),LEN('Verification Report'!$W$120)&gt;0)</f>
        <v>0</v>
      </c>
      <c r="K96" s="177" t="b">
        <f>AND(NOT($AP96),LEN('Verification Report'!$W$120)&gt;0)</f>
        <v>0</v>
      </c>
      <c r="L96" s="177" t="b">
        <f t="shared" si="7"/>
        <v>0</v>
      </c>
      <c r="O96" s="187"/>
      <c r="P96" s="177" t="b">
        <f>AND(NOT($AP96),LEN('Verification Report'!$W$220)&gt;0)</f>
        <v>0</v>
      </c>
      <c r="Q96" s="177" t="b">
        <f>AND(NOT($AP96),LEN('Verification Report'!$W$220)&gt;0)</f>
        <v>0</v>
      </c>
      <c r="R96" s="177" t="b">
        <f t="shared" si="8"/>
        <v>0</v>
      </c>
      <c r="U96" s="187"/>
      <c r="V96" s="177" t="b">
        <f t="shared" si="3"/>
        <v>0</v>
      </c>
      <c r="W96" s="177" t="b">
        <f>AND(NOT($AP96),'Verification Report'!$S$248)</f>
        <v>0</v>
      </c>
      <c r="X96" s="177" t="b">
        <f t="shared" si="4"/>
        <v>0</v>
      </c>
      <c r="AA96" s="187"/>
      <c r="AB96" s="177" t="b">
        <f>AND(NOT($AP96),LEN('Verification Report'!$W$292)&gt;0)</f>
        <v>0</v>
      </c>
      <c r="AC96" s="177" t="b">
        <f>AND(NOT($AP96),LEN('Verification Report'!$W$292)&gt;0)</f>
        <v>0</v>
      </c>
      <c r="AD96" s="177" t="b">
        <f t="shared" si="0"/>
        <v>0</v>
      </c>
      <c r="AG96" s="192"/>
      <c r="AH96" s="177" t="b">
        <f>AND(NOT($AP96),LEN('Verification Report'!$W$295)&gt;0)</f>
        <v>0</v>
      </c>
      <c r="AI96" s="177" t="b">
        <f>AND(NOT($AP96),LEN('Verification Report'!$W$295)&gt;0)</f>
        <v>0</v>
      </c>
      <c r="AJ96" s="177" t="b">
        <f t="shared" si="9"/>
        <v>0</v>
      </c>
      <c r="AM96" s="192"/>
      <c r="AN96" s="177" t="b">
        <f t="shared" si="6"/>
        <v>0</v>
      </c>
      <c r="AP96" s="177" t="b">
        <f>OR(AQ96,'Rough Sig.'!AC96=FALSE)</f>
        <v>1</v>
      </c>
      <c r="AQ96" s="101" t="b">
        <v>0</v>
      </c>
    </row>
    <row r="97" spans="1:43" s="177" customFormat="1" x14ac:dyDescent="0.2">
      <c r="A97" s="271" t="s">
        <v>2685</v>
      </c>
      <c r="B97" s="271">
        <v>15</v>
      </c>
      <c r="C97" s="260"/>
      <c r="D97" s="421" t="str">
        <f>IF('Rough Sig.'!C97="","",'Rough Sig.'!C97)</f>
        <v/>
      </c>
      <c r="E97" s="421"/>
      <c r="F97" s="288" t="str">
        <f>IF('Rough Sig.'!E97="","",'Rough Sig.'!E97&amp;" "&amp;'Rough Sig.'!$F$83:$F$112&amp;", "&amp;'Rough Sig.'!G97)</f>
        <v/>
      </c>
      <c r="G97" s="288"/>
      <c r="H97" s="261" t="str">
        <f>IF('Rough Sig.'!H97="","",'Rough Sig.'!H97)</f>
        <v/>
      </c>
      <c r="I97" s="95"/>
      <c r="J97" s="177" t="b">
        <f>AND(NOT($AP97),LEN('Verification Report'!$W$120)&gt;0)</f>
        <v>0</v>
      </c>
      <c r="K97" s="177" t="b">
        <f>AND(NOT($AP97),LEN('Verification Report'!$W$120)&gt;0)</f>
        <v>0</v>
      </c>
      <c r="L97" s="177" t="b">
        <f t="shared" si="7"/>
        <v>0</v>
      </c>
      <c r="O97" s="187"/>
      <c r="P97" s="177" t="b">
        <f>AND(NOT($AP97),LEN('Verification Report'!$W$220)&gt;0)</f>
        <v>0</v>
      </c>
      <c r="Q97" s="177" t="b">
        <f>AND(NOT($AP97),LEN('Verification Report'!$W$220)&gt;0)</f>
        <v>0</v>
      </c>
      <c r="R97" s="177" t="b">
        <f t="shared" si="8"/>
        <v>0</v>
      </c>
      <c r="U97" s="187"/>
      <c r="V97" s="177" t="b">
        <f t="shared" si="3"/>
        <v>0</v>
      </c>
      <c r="W97" s="177" t="b">
        <f>AND(NOT($AP97),'Verification Report'!$S$248)</f>
        <v>0</v>
      </c>
      <c r="X97" s="177" t="b">
        <f t="shared" si="4"/>
        <v>0</v>
      </c>
      <c r="AA97" s="187"/>
      <c r="AB97" s="177" t="b">
        <f>AND(NOT($AP97),LEN('Verification Report'!$W$292)&gt;0)</f>
        <v>0</v>
      </c>
      <c r="AC97" s="177" t="b">
        <f>AND(NOT($AP97),LEN('Verification Report'!$W$292)&gt;0)</f>
        <v>0</v>
      </c>
      <c r="AD97" s="177" t="b">
        <f t="shared" si="0"/>
        <v>0</v>
      </c>
      <c r="AG97" s="192"/>
      <c r="AH97" s="177" t="b">
        <f>AND(NOT($AP97),LEN('Verification Report'!$W$295)&gt;0)</f>
        <v>0</v>
      </c>
      <c r="AI97" s="177" t="b">
        <f>AND(NOT($AP97),LEN('Verification Report'!$W$295)&gt;0)</f>
        <v>0</v>
      </c>
      <c r="AJ97" s="177" t="b">
        <f t="shared" si="9"/>
        <v>0</v>
      </c>
      <c r="AM97" s="192"/>
      <c r="AN97" s="177" t="b">
        <f t="shared" si="6"/>
        <v>0</v>
      </c>
      <c r="AP97" s="177" t="b">
        <f>OR(AQ97,'Rough Sig.'!AC97=FALSE)</f>
        <v>1</v>
      </c>
      <c r="AQ97" s="101" t="b">
        <v>0</v>
      </c>
    </row>
    <row r="98" spans="1:43" s="177" customFormat="1" x14ac:dyDescent="0.2">
      <c r="A98" s="271" t="s">
        <v>2685</v>
      </c>
      <c r="B98" s="271">
        <v>16</v>
      </c>
      <c r="C98" s="260"/>
      <c r="D98" s="421" t="str">
        <f>IF('Rough Sig.'!C98="","",'Rough Sig.'!C98)</f>
        <v/>
      </c>
      <c r="E98" s="421"/>
      <c r="F98" s="288" t="str">
        <f>IF('Rough Sig.'!E98="","",'Rough Sig.'!E98&amp;" "&amp;'Rough Sig.'!$F$83:$F$112&amp;", "&amp;'Rough Sig.'!G98)</f>
        <v/>
      </c>
      <c r="G98" s="288"/>
      <c r="H98" s="261" t="str">
        <f>IF('Rough Sig.'!H98="","",'Rough Sig.'!H98)</f>
        <v/>
      </c>
      <c r="I98" s="95"/>
      <c r="J98" s="177" t="b">
        <f>AND(NOT($AP98),LEN('Verification Report'!$W$120)&gt;0)</f>
        <v>0</v>
      </c>
      <c r="K98" s="177" t="b">
        <f>AND(NOT($AP98),LEN('Verification Report'!$W$120)&gt;0)</f>
        <v>0</v>
      </c>
      <c r="L98" s="177" t="b">
        <f t="shared" si="7"/>
        <v>0</v>
      </c>
      <c r="O98" s="187"/>
      <c r="P98" s="177" t="b">
        <f>AND(NOT($AP98),LEN('Verification Report'!$W$220)&gt;0)</f>
        <v>0</v>
      </c>
      <c r="Q98" s="177" t="b">
        <f>AND(NOT($AP98),LEN('Verification Report'!$W$220)&gt;0)</f>
        <v>0</v>
      </c>
      <c r="R98" s="177" t="b">
        <f t="shared" si="8"/>
        <v>0</v>
      </c>
      <c r="U98" s="187"/>
      <c r="V98" s="177" t="b">
        <f t="shared" si="3"/>
        <v>0</v>
      </c>
      <c r="W98" s="177" t="b">
        <f>AND(NOT($AP98),'Verification Report'!$S$248)</f>
        <v>0</v>
      </c>
      <c r="X98" s="177" t="b">
        <f t="shared" si="4"/>
        <v>0</v>
      </c>
      <c r="AA98" s="187"/>
      <c r="AB98" s="177" t="b">
        <f>AND(NOT($AP98),LEN('Verification Report'!$W$292)&gt;0)</f>
        <v>0</v>
      </c>
      <c r="AC98" s="177" t="b">
        <f>AND(NOT($AP98),LEN('Verification Report'!$W$292)&gt;0)</f>
        <v>0</v>
      </c>
      <c r="AD98" s="177" t="b">
        <f t="shared" si="0"/>
        <v>0</v>
      </c>
      <c r="AG98" s="192"/>
      <c r="AH98" s="177" t="b">
        <f>AND(NOT($AP98),LEN('Verification Report'!$W$295)&gt;0)</f>
        <v>0</v>
      </c>
      <c r="AI98" s="177" t="b">
        <f>AND(NOT($AP98),LEN('Verification Report'!$W$295)&gt;0)</f>
        <v>0</v>
      </c>
      <c r="AJ98" s="177" t="b">
        <f t="shared" si="9"/>
        <v>0</v>
      </c>
      <c r="AM98" s="192"/>
      <c r="AN98" s="177" t="b">
        <f t="shared" si="6"/>
        <v>0</v>
      </c>
      <c r="AP98" s="177" t="b">
        <f>OR(AQ98,'Rough Sig.'!AC98=FALSE)</f>
        <v>1</v>
      </c>
      <c r="AQ98" s="101" t="b">
        <v>0</v>
      </c>
    </row>
    <row r="99" spans="1:43" s="177" customFormat="1" x14ac:dyDescent="0.2">
      <c r="A99" s="271" t="s">
        <v>2685</v>
      </c>
      <c r="B99" s="271">
        <v>17</v>
      </c>
      <c r="C99" s="260"/>
      <c r="D99" s="421" t="str">
        <f>IF('Rough Sig.'!C99="","",'Rough Sig.'!C99)</f>
        <v/>
      </c>
      <c r="E99" s="421"/>
      <c r="F99" s="288" t="str">
        <f>IF('Rough Sig.'!E99="","",'Rough Sig.'!E99&amp;" "&amp;'Rough Sig.'!$F$83:$F$112&amp;", "&amp;'Rough Sig.'!G99)</f>
        <v/>
      </c>
      <c r="G99" s="288"/>
      <c r="H99" s="261" t="str">
        <f>IF('Rough Sig.'!H99="","",'Rough Sig.'!H99)</f>
        <v/>
      </c>
      <c r="I99" s="95"/>
      <c r="J99" s="177" t="b">
        <f>AND(NOT($AP99),LEN('Verification Report'!$W$120)&gt;0)</f>
        <v>0</v>
      </c>
      <c r="K99" s="177" t="b">
        <f>AND(NOT($AP99),LEN('Verification Report'!$W$120)&gt;0)</f>
        <v>0</v>
      </c>
      <c r="L99" s="177" t="b">
        <f t="shared" si="7"/>
        <v>0</v>
      </c>
      <c r="O99" s="187"/>
      <c r="P99" s="177" t="b">
        <f>AND(NOT($AP99),LEN('Verification Report'!$W$220)&gt;0)</f>
        <v>0</v>
      </c>
      <c r="Q99" s="177" t="b">
        <f>AND(NOT($AP99),LEN('Verification Report'!$W$220)&gt;0)</f>
        <v>0</v>
      </c>
      <c r="R99" s="177" t="b">
        <f t="shared" si="8"/>
        <v>0</v>
      </c>
      <c r="U99" s="187"/>
      <c r="V99" s="177" t="b">
        <f t="shared" si="3"/>
        <v>0</v>
      </c>
      <c r="W99" s="177" t="b">
        <f>AND(NOT($AP99),'Verification Report'!$S$248)</f>
        <v>0</v>
      </c>
      <c r="X99" s="177" t="b">
        <f t="shared" si="4"/>
        <v>0</v>
      </c>
      <c r="AA99" s="187"/>
      <c r="AB99" s="177" t="b">
        <f>AND(NOT($AP99),LEN('Verification Report'!$W$292)&gt;0)</f>
        <v>0</v>
      </c>
      <c r="AC99" s="177" t="b">
        <f>AND(NOT($AP99),LEN('Verification Report'!$W$292)&gt;0)</f>
        <v>0</v>
      </c>
      <c r="AD99" s="177" t="b">
        <f t="shared" si="0"/>
        <v>0</v>
      </c>
      <c r="AG99" s="192"/>
      <c r="AH99" s="177" t="b">
        <f>AND(NOT($AP99),LEN('Verification Report'!$W$295)&gt;0)</f>
        <v>0</v>
      </c>
      <c r="AI99" s="177" t="b">
        <f>AND(NOT($AP99),LEN('Verification Report'!$W$295)&gt;0)</f>
        <v>0</v>
      </c>
      <c r="AJ99" s="177" t="b">
        <f t="shared" si="9"/>
        <v>0</v>
      </c>
      <c r="AM99" s="192"/>
      <c r="AN99" s="177" t="b">
        <f t="shared" si="6"/>
        <v>0</v>
      </c>
      <c r="AP99" s="177" t="b">
        <f>OR(AQ99,'Rough Sig.'!AC99=FALSE)</f>
        <v>1</v>
      </c>
      <c r="AQ99" s="101" t="b">
        <v>0</v>
      </c>
    </row>
    <row r="100" spans="1:43" s="177" customFormat="1" x14ac:dyDescent="0.2">
      <c r="A100" s="271" t="s">
        <v>2685</v>
      </c>
      <c r="B100" s="271">
        <v>18</v>
      </c>
      <c r="C100" s="260"/>
      <c r="D100" s="421" t="str">
        <f>IF('Rough Sig.'!C100="","",'Rough Sig.'!C100)</f>
        <v/>
      </c>
      <c r="E100" s="421"/>
      <c r="F100" s="288" t="str">
        <f>IF('Rough Sig.'!E100="","",'Rough Sig.'!E100&amp;" "&amp;'Rough Sig.'!$F$83:$F$112&amp;", "&amp;'Rough Sig.'!G100)</f>
        <v/>
      </c>
      <c r="G100" s="288"/>
      <c r="H100" s="261" t="str">
        <f>IF('Rough Sig.'!H100="","",'Rough Sig.'!H100)</f>
        <v/>
      </c>
      <c r="I100" s="95"/>
      <c r="J100" s="177" t="b">
        <f>AND(NOT($AP100),LEN('Verification Report'!$W$120)&gt;0)</f>
        <v>0</v>
      </c>
      <c r="K100" s="177" t="b">
        <f>AND(NOT($AP100),LEN('Verification Report'!$W$120)&gt;0)</f>
        <v>0</v>
      </c>
      <c r="L100" s="177" t="b">
        <f t="shared" si="7"/>
        <v>0</v>
      </c>
      <c r="O100" s="187"/>
      <c r="P100" s="177" t="b">
        <f>AND(NOT($AP100),LEN('Verification Report'!$W$220)&gt;0)</f>
        <v>0</v>
      </c>
      <c r="Q100" s="177" t="b">
        <f>AND(NOT($AP100),LEN('Verification Report'!$W$220)&gt;0)</f>
        <v>0</v>
      </c>
      <c r="R100" s="177" t="b">
        <f t="shared" si="8"/>
        <v>0</v>
      </c>
      <c r="U100" s="187"/>
      <c r="V100" s="177" t="b">
        <f t="shared" si="3"/>
        <v>0</v>
      </c>
      <c r="W100" s="177" t="b">
        <f>AND(NOT($AP100),'Verification Report'!$S$248)</f>
        <v>0</v>
      </c>
      <c r="X100" s="177" t="b">
        <f t="shared" si="4"/>
        <v>0</v>
      </c>
      <c r="AA100" s="187"/>
      <c r="AB100" s="177" t="b">
        <f>AND(NOT($AP100),LEN('Verification Report'!$W$292)&gt;0)</f>
        <v>0</v>
      </c>
      <c r="AC100" s="177" t="b">
        <f>AND(NOT($AP100),LEN('Verification Report'!$W$292)&gt;0)</f>
        <v>0</v>
      </c>
      <c r="AD100" s="177" t="b">
        <f t="shared" si="0"/>
        <v>0</v>
      </c>
      <c r="AG100" s="192"/>
      <c r="AH100" s="177" t="b">
        <f>AND(NOT($AP100),LEN('Verification Report'!$W$295)&gt;0)</f>
        <v>0</v>
      </c>
      <c r="AI100" s="177" t="b">
        <f>AND(NOT($AP100),LEN('Verification Report'!$W$295)&gt;0)</f>
        <v>0</v>
      </c>
      <c r="AJ100" s="177" t="b">
        <f t="shared" si="9"/>
        <v>0</v>
      </c>
      <c r="AM100" s="192"/>
      <c r="AN100" s="177" t="b">
        <f t="shared" si="6"/>
        <v>0</v>
      </c>
      <c r="AP100" s="177" t="b">
        <f>OR(AQ100,'Rough Sig.'!AC100=FALSE)</f>
        <v>1</v>
      </c>
      <c r="AQ100" s="101" t="b">
        <v>0</v>
      </c>
    </row>
    <row r="101" spans="1:43" s="177" customFormat="1" x14ac:dyDescent="0.2">
      <c r="A101" s="271" t="s">
        <v>2685</v>
      </c>
      <c r="B101" s="271">
        <v>19</v>
      </c>
      <c r="C101" s="260"/>
      <c r="D101" s="421" t="str">
        <f>IF('Rough Sig.'!C101="","",'Rough Sig.'!C101)</f>
        <v/>
      </c>
      <c r="E101" s="421"/>
      <c r="F101" s="288" t="str">
        <f>IF('Rough Sig.'!E101="","",'Rough Sig.'!E101&amp;" "&amp;'Rough Sig.'!$F$83:$F$112&amp;", "&amp;'Rough Sig.'!G101)</f>
        <v/>
      </c>
      <c r="G101" s="288"/>
      <c r="H101" s="261" t="str">
        <f>IF('Rough Sig.'!H101="","",'Rough Sig.'!H101)</f>
        <v/>
      </c>
      <c r="I101" s="95"/>
      <c r="J101" s="177" t="b">
        <f>AND(NOT($AP101),LEN('Verification Report'!$W$120)&gt;0)</f>
        <v>0</v>
      </c>
      <c r="K101" s="177" t="b">
        <f>AND(NOT($AP101),LEN('Verification Report'!$W$120)&gt;0)</f>
        <v>0</v>
      </c>
      <c r="L101" s="177" t="b">
        <f t="shared" si="7"/>
        <v>0</v>
      </c>
      <c r="O101" s="187"/>
      <c r="P101" s="177" t="b">
        <f>AND(NOT($AP101),LEN('Verification Report'!$W$220)&gt;0)</f>
        <v>0</v>
      </c>
      <c r="Q101" s="177" t="b">
        <f>AND(NOT($AP101),LEN('Verification Report'!$W$220)&gt;0)</f>
        <v>0</v>
      </c>
      <c r="R101" s="177" t="b">
        <f t="shared" si="8"/>
        <v>0</v>
      </c>
      <c r="U101" s="187"/>
      <c r="V101" s="177" t="b">
        <f t="shared" si="3"/>
        <v>0</v>
      </c>
      <c r="W101" s="177" t="b">
        <f>AND(NOT($AP101),'Verification Report'!$S$248)</f>
        <v>0</v>
      </c>
      <c r="X101" s="177" t="b">
        <f t="shared" si="4"/>
        <v>0</v>
      </c>
      <c r="AA101" s="187"/>
      <c r="AB101" s="177" t="b">
        <f>AND(NOT($AP101),LEN('Verification Report'!$W$292)&gt;0)</f>
        <v>0</v>
      </c>
      <c r="AC101" s="177" t="b">
        <f>AND(NOT($AP101),LEN('Verification Report'!$W$292)&gt;0)</f>
        <v>0</v>
      </c>
      <c r="AD101" s="177" t="b">
        <f t="shared" si="0"/>
        <v>0</v>
      </c>
      <c r="AG101" s="192"/>
      <c r="AH101" s="177" t="b">
        <f>AND(NOT($AP101),LEN('Verification Report'!$W$295)&gt;0)</f>
        <v>0</v>
      </c>
      <c r="AI101" s="177" t="b">
        <f>AND(NOT($AP101),LEN('Verification Report'!$W$295)&gt;0)</f>
        <v>0</v>
      </c>
      <c r="AJ101" s="177" t="b">
        <f t="shared" si="9"/>
        <v>0</v>
      </c>
      <c r="AM101" s="192"/>
      <c r="AN101" s="177" t="b">
        <f t="shared" si="6"/>
        <v>0</v>
      </c>
      <c r="AP101" s="177" t="b">
        <f>OR(AQ101,'Rough Sig.'!AC101=FALSE)</f>
        <v>1</v>
      </c>
      <c r="AQ101" s="101" t="b">
        <v>0</v>
      </c>
    </row>
    <row r="102" spans="1:43" s="177" customFormat="1" x14ac:dyDescent="0.2">
      <c r="A102" s="271" t="s">
        <v>2685</v>
      </c>
      <c r="B102" s="271">
        <v>20</v>
      </c>
      <c r="C102" s="260"/>
      <c r="D102" s="421" t="str">
        <f>IF('Rough Sig.'!C102="","",'Rough Sig.'!C102)</f>
        <v/>
      </c>
      <c r="E102" s="421"/>
      <c r="F102" s="288" t="str">
        <f>IF('Rough Sig.'!E102="","",'Rough Sig.'!E102&amp;" "&amp;'Rough Sig.'!$F$83:$F$112&amp;", "&amp;'Rough Sig.'!G102)</f>
        <v/>
      </c>
      <c r="G102" s="288"/>
      <c r="H102" s="261" t="str">
        <f>IF('Rough Sig.'!H102="","",'Rough Sig.'!H102)</f>
        <v/>
      </c>
      <c r="I102" s="95"/>
      <c r="J102" s="177" t="b">
        <f>AND(NOT($AP102),LEN('Verification Report'!$W$120)&gt;0)</f>
        <v>0</v>
      </c>
      <c r="K102" s="177" t="b">
        <f>AND(NOT($AP102),LEN('Verification Report'!$W$120)&gt;0)</f>
        <v>0</v>
      </c>
      <c r="L102" s="177" t="b">
        <f t="shared" si="7"/>
        <v>0</v>
      </c>
      <c r="O102" s="187"/>
      <c r="P102" s="177" t="b">
        <f>AND(NOT($AP102),LEN('Verification Report'!$W$220)&gt;0)</f>
        <v>0</v>
      </c>
      <c r="Q102" s="177" t="b">
        <f>AND(NOT($AP102),LEN('Verification Report'!$W$220)&gt;0)</f>
        <v>0</v>
      </c>
      <c r="R102" s="177" t="b">
        <f t="shared" si="8"/>
        <v>0</v>
      </c>
      <c r="U102" s="187"/>
      <c r="V102" s="177" t="b">
        <f t="shared" si="3"/>
        <v>0</v>
      </c>
      <c r="W102" s="177" t="b">
        <f>AND(NOT($AP102),'Verification Report'!$S$248)</f>
        <v>0</v>
      </c>
      <c r="X102" s="177" t="b">
        <f t="shared" si="4"/>
        <v>0</v>
      </c>
      <c r="AA102" s="187"/>
      <c r="AB102" s="177" t="b">
        <f>AND(NOT($AP102),LEN('Verification Report'!$W$292)&gt;0)</f>
        <v>0</v>
      </c>
      <c r="AC102" s="177" t="b">
        <f>AND(NOT($AP102),LEN('Verification Report'!$W$292)&gt;0)</f>
        <v>0</v>
      </c>
      <c r="AD102" s="177" t="b">
        <f t="shared" si="0"/>
        <v>0</v>
      </c>
      <c r="AG102" s="192"/>
      <c r="AH102" s="177" t="b">
        <f>AND(NOT($AP102),LEN('Verification Report'!$W$295)&gt;0)</f>
        <v>0</v>
      </c>
      <c r="AI102" s="177" t="b">
        <f>AND(NOT($AP102),LEN('Verification Report'!$W$295)&gt;0)</f>
        <v>0</v>
      </c>
      <c r="AJ102" s="177" t="b">
        <f t="shared" si="9"/>
        <v>0</v>
      </c>
      <c r="AM102" s="192"/>
      <c r="AN102" s="177" t="b">
        <f t="shared" si="6"/>
        <v>0</v>
      </c>
      <c r="AP102" s="177" t="b">
        <f>OR(AQ102,'Rough Sig.'!AC102=FALSE)</f>
        <v>1</v>
      </c>
      <c r="AQ102" s="101" t="b">
        <v>0</v>
      </c>
    </row>
    <row r="103" spans="1:43" s="177" customFormat="1" x14ac:dyDescent="0.2">
      <c r="A103" s="271" t="s">
        <v>2685</v>
      </c>
      <c r="B103" s="271">
        <v>21</v>
      </c>
      <c r="C103" s="260"/>
      <c r="D103" s="421" t="str">
        <f>IF('Rough Sig.'!C103="","",'Rough Sig.'!C103)</f>
        <v/>
      </c>
      <c r="E103" s="421"/>
      <c r="F103" s="288" t="str">
        <f>IF('Rough Sig.'!E103="","",'Rough Sig.'!E103&amp;" "&amp;'Rough Sig.'!$F$83:$F$112&amp;", "&amp;'Rough Sig.'!G103)</f>
        <v/>
      </c>
      <c r="G103" s="288"/>
      <c r="H103" s="261" t="str">
        <f>IF('Rough Sig.'!H103="","",'Rough Sig.'!H103)</f>
        <v/>
      </c>
      <c r="I103" s="95"/>
      <c r="J103" s="177" t="b">
        <f>AND(NOT($AP103),LEN('Verification Report'!$W$120)&gt;0)</f>
        <v>0</v>
      </c>
      <c r="K103" s="177" t="b">
        <f>AND(NOT($AP103),LEN('Verification Report'!$W$120)&gt;0)</f>
        <v>0</v>
      </c>
      <c r="L103" s="177" t="b">
        <f>AND(NOT(K103),LEN(O103)&gt;0)</f>
        <v>0</v>
      </c>
      <c r="O103" s="187"/>
      <c r="P103" s="177" t="b">
        <f>AND(NOT($AP103),LEN('Verification Report'!$W$220)&gt;0)</f>
        <v>0</v>
      </c>
      <c r="Q103" s="177" t="b">
        <f>AND(NOT($AP103),LEN('Verification Report'!$W$220)&gt;0)</f>
        <v>0</v>
      </c>
      <c r="R103" s="177" t="b">
        <f>OR(U103&gt;4,AND(NOT(Q103),LEN(U103)&gt;0))</f>
        <v>0</v>
      </c>
      <c r="U103" s="187"/>
      <c r="V103" s="177" t="b">
        <f t="shared" si="3"/>
        <v>0</v>
      </c>
      <c r="W103" s="177" t="b">
        <f>AND(NOT($AP103),'Verification Report'!$S$248)</f>
        <v>0</v>
      </c>
      <c r="X103" s="177" t="b">
        <f t="shared" si="4"/>
        <v>0</v>
      </c>
      <c r="AA103" s="187"/>
      <c r="AB103" s="177" t="b">
        <f>AND(NOT($AP103),LEN('Verification Report'!$W$292)&gt;0)</f>
        <v>0</v>
      </c>
      <c r="AC103" s="177" t="b">
        <f>AND(NOT($AP103),LEN('Verification Report'!$W$292)&gt;0)</f>
        <v>0</v>
      </c>
      <c r="AD103" s="177" t="b">
        <f t="shared" si="0"/>
        <v>0</v>
      </c>
      <c r="AG103" s="192"/>
      <c r="AH103" s="177" t="b">
        <f>AND(NOT($AP103),LEN('Verification Report'!$W$295)&gt;0)</f>
        <v>0</v>
      </c>
      <c r="AI103" s="177" t="b">
        <f>AND(NOT($AP103),LEN('Verification Report'!$W$295)&gt;0)</f>
        <v>0</v>
      </c>
      <c r="AJ103" s="177" t="b">
        <f>AND(NOT(AI103),LEN(AM103)&gt;0)</f>
        <v>0</v>
      </c>
      <c r="AM103" s="192"/>
      <c r="AN103" s="177" t="b">
        <f t="shared" si="6"/>
        <v>0</v>
      </c>
      <c r="AP103" s="177" t="b">
        <f>OR(AQ103,'Rough Sig.'!AC103=FALSE)</f>
        <v>1</v>
      </c>
      <c r="AQ103" s="101" t="b">
        <v>0</v>
      </c>
    </row>
    <row r="104" spans="1:43" s="177" customFormat="1" x14ac:dyDescent="0.2">
      <c r="A104" s="271" t="s">
        <v>2685</v>
      </c>
      <c r="B104" s="271">
        <v>22</v>
      </c>
      <c r="C104" s="260"/>
      <c r="D104" s="421" t="str">
        <f>IF('Rough Sig.'!C104="","",'Rough Sig.'!C104)</f>
        <v/>
      </c>
      <c r="E104" s="421"/>
      <c r="F104" s="288" t="str">
        <f>IF('Rough Sig.'!E104="","",'Rough Sig.'!E104&amp;" "&amp;'Rough Sig.'!$F$83:$F$112&amp;", "&amp;'Rough Sig.'!G104)</f>
        <v/>
      </c>
      <c r="G104" s="288"/>
      <c r="H104" s="261" t="str">
        <f>IF('Rough Sig.'!H104="","",'Rough Sig.'!H104)</f>
        <v/>
      </c>
      <c r="I104" s="95"/>
      <c r="J104" s="177" t="b">
        <f>AND(NOT($AP104),LEN('Verification Report'!$W$120)&gt;0)</f>
        <v>0</v>
      </c>
      <c r="K104" s="177" t="b">
        <f>AND(NOT($AP104),LEN('Verification Report'!$W$120)&gt;0)</f>
        <v>0</v>
      </c>
      <c r="L104" s="177" t="b">
        <f t="shared" ref="L104:L112" si="10">AND(NOT(K104),LEN(O104)&gt;0)</f>
        <v>0</v>
      </c>
      <c r="O104" s="187"/>
      <c r="P104" s="177" t="b">
        <f>AND(NOT($AP104),LEN('Verification Report'!$W$220)&gt;0)</f>
        <v>0</v>
      </c>
      <c r="Q104" s="177" t="b">
        <f>AND(NOT($AP104),LEN('Verification Report'!$W$220)&gt;0)</f>
        <v>0</v>
      </c>
      <c r="R104" s="177" t="b">
        <f t="shared" ref="R104:R112" si="11">OR(U104&gt;4,AND(NOT(Q104),LEN(U104)&gt;0))</f>
        <v>0</v>
      </c>
      <c r="U104" s="187"/>
      <c r="V104" s="177" t="b">
        <f t="shared" si="3"/>
        <v>0</v>
      </c>
      <c r="W104" s="177" t="b">
        <f>AND(NOT($AP104),'Verification Report'!$S$248)</f>
        <v>0</v>
      </c>
      <c r="X104" s="177" t="b">
        <f t="shared" si="4"/>
        <v>0</v>
      </c>
      <c r="AA104" s="187"/>
      <c r="AB104" s="177" t="b">
        <f>AND(NOT($AP104),LEN('Verification Report'!$W$292)&gt;0)</f>
        <v>0</v>
      </c>
      <c r="AC104" s="177" t="b">
        <f>AND(NOT($AP104),LEN('Verification Report'!$W$292)&gt;0)</f>
        <v>0</v>
      </c>
      <c r="AD104" s="177" t="b">
        <f t="shared" si="0"/>
        <v>0</v>
      </c>
      <c r="AG104" s="192"/>
      <c r="AH104" s="177" t="b">
        <f>AND(NOT($AP104),LEN('Verification Report'!$W$295)&gt;0)</f>
        <v>0</v>
      </c>
      <c r="AI104" s="177" t="b">
        <f>AND(NOT($AP104),LEN('Verification Report'!$W$295)&gt;0)</f>
        <v>0</v>
      </c>
      <c r="AJ104" s="177" t="b">
        <f t="shared" ref="AJ104:AJ112" si="12">AND(NOT(AI104),LEN(AM104)&gt;0)</f>
        <v>0</v>
      </c>
      <c r="AM104" s="192"/>
      <c r="AN104" s="177" t="b">
        <f t="shared" si="6"/>
        <v>0</v>
      </c>
      <c r="AP104" s="177" t="b">
        <f>OR(AQ104,'Rough Sig.'!AC104=FALSE)</f>
        <v>1</v>
      </c>
      <c r="AQ104" s="101" t="b">
        <v>0</v>
      </c>
    </row>
    <row r="105" spans="1:43" s="177" customFormat="1" x14ac:dyDescent="0.2">
      <c r="A105" s="271" t="s">
        <v>2685</v>
      </c>
      <c r="B105" s="271">
        <v>23</v>
      </c>
      <c r="C105" s="260"/>
      <c r="D105" s="421" t="str">
        <f>IF('Rough Sig.'!C105="","",'Rough Sig.'!C105)</f>
        <v/>
      </c>
      <c r="E105" s="421"/>
      <c r="F105" s="288" t="str">
        <f>IF('Rough Sig.'!E105="","",'Rough Sig.'!E105&amp;" "&amp;'Rough Sig.'!$F$83:$F$112&amp;", "&amp;'Rough Sig.'!G105)</f>
        <v/>
      </c>
      <c r="G105" s="288"/>
      <c r="H105" s="261" t="str">
        <f>IF('Rough Sig.'!H105="","",'Rough Sig.'!H105)</f>
        <v/>
      </c>
      <c r="I105" s="95"/>
      <c r="J105" s="177" t="b">
        <f>AND(NOT($AP105),LEN('Verification Report'!$W$120)&gt;0)</f>
        <v>0</v>
      </c>
      <c r="K105" s="177" t="b">
        <f>AND(NOT($AP105),LEN('Verification Report'!$W$120)&gt;0)</f>
        <v>0</v>
      </c>
      <c r="L105" s="177" t="b">
        <f t="shared" si="10"/>
        <v>0</v>
      </c>
      <c r="O105" s="187"/>
      <c r="P105" s="177" t="b">
        <f>AND(NOT($AP105),LEN('Verification Report'!$W$220)&gt;0)</f>
        <v>0</v>
      </c>
      <c r="Q105" s="177" t="b">
        <f>AND(NOT($AP105),LEN('Verification Report'!$W$220)&gt;0)</f>
        <v>0</v>
      </c>
      <c r="R105" s="177" t="b">
        <f t="shared" si="11"/>
        <v>0</v>
      </c>
      <c r="U105" s="187"/>
      <c r="V105" s="177" t="b">
        <f t="shared" si="3"/>
        <v>0</v>
      </c>
      <c r="W105" s="177" t="b">
        <f>AND(NOT($AP105),'Verification Report'!$S$248)</f>
        <v>0</v>
      </c>
      <c r="X105" s="177" t="b">
        <f t="shared" si="4"/>
        <v>0</v>
      </c>
      <c r="AA105" s="187"/>
      <c r="AB105" s="177" t="b">
        <f>AND(NOT($AP105),LEN('Verification Report'!$W$292)&gt;0)</f>
        <v>0</v>
      </c>
      <c r="AC105" s="177" t="b">
        <f>AND(NOT($AP105),LEN('Verification Report'!$W$292)&gt;0)</f>
        <v>0</v>
      </c>
      <c r="AD105" s="177" t="b">
        <f t="shared" si="0"/>
        <v>0</v>
      </c>
      <c r="AG105" s="192"/>
      <c r="AH105" s="177" t="b">
        <f>AND(NOT($AP105),LEN('Verification Report'!$W$295)&gt;0)</f>
        <v>0</v>
      </c>
      <c r="AI105" s="177" t="b">
        <f>AND(NOT($AP105),LEN('Verification Report'!$W$295)&gt;0)</f>
        <v>0</v>
      </c>
      <c r="AJ105" s="177" t="b">
        <f t="shared" si="12"/>
        <v>0</v>
      </c>
      <c r="AM105" s="192"/>
      <c r="AN105" s="177" t="b">
        <f t="shared" si="6"/>
        <v>0</v>
      </c>
      <c r="AP105" s="177" t="b">
        <f>OR(AQ105,'Rough Sig.'!AC105=FALSE)</f>
        <v>1</v>
      </c>
      <c r="AQ105" s="101" t="b">
        <v>0</v>
      </c>
    </row>
    <row r="106" spans="1:43" s="177" customFormat="1" x14ac:dyDescent="0.2">
      <c r="A106" s="271" t="s">
        <v>2685</v>
      </c>
      <c r="B106" s="271">
        <v>24</v>
      </c>
      <c r="C106" s="260"/>
      <c r="D106" s="421" t="str">
        <f>IF('Rough Sig.'!C106="","",'Rough Sig.'!C106)</f>
        <v/>
      </c>
      <c r="E106" s="421"/>
      <c r="F106" s="288" t="str">
        <f>IF('Rough Sig.'!E106="","",'Rough Sig.'!E106&amp;" "&amp;'Rough Sig.'!$F$83:$F$112&amp;", "&amp;'Rough Sig.'!G106)</f>
        <v/>
      </c>
      <c r="G106" s="288"/>
      <c r="H106" s="261" t="str">
        <f>IF('Rough Sig.'!H106="","",'Rough Sig.'!H106)</f>
        <v/>
      </c>
      <c r="I106" s="95"/>
      <c r="J106" s="177" t="b">
        <f>AND(NOT($AP106),LEN('Verification Report'!$W$120)&gt;0)</f>
        <v>0</v>
      </c>
      <c r="K106" s="177" t="b">
        <f>AND(NOT($AP106),LEN('Verification Report'!$W$120)&gt;0)</f>
        <v>0</v>
      </c>
      <c r="L106" s="177" t="b">
        <f t="shared" si="10"/>
        <v>0</v>
      </c>
      <c r="O106" s="187"/>
      <c r="P106" s="177" t="b">
        <f>AND(NOT($AP106),LEN('Verification Report'!$W$220)&gt;0)</f>
        <v>0</v>
      </c>
      <c r="Q106" s="177" t="b">
        <f>AND(NOT($AP106),LEN('Verification Report'!$W$220)&gt;0)</f>
        <v>0</v>
      </c>
      <c r="R106" s="177" t="b">
        <f t="shared" si="11"/>
        <v>0</v>
      </c>
      <c r="U106" s="187"/>
      <c r="V106" s="177" t="b">
        <f t="shared" si="3"/>
        <v>0</v>
      </c>
      <c r="W106" s="177" t="b">
        <f>AND(NOT($AP106),'Verification Report'!$S$248)</f>
        <v>0</v>
      </c>
      <c r="X106" s="177" t="b">
        <f t="shared" si="4"/>
        <v>0</v>
      </c>
      <c r="AA106" s="187"/>
      <c r="AB106" s="177" t="b">
        <f>AND(NOT($AP106),LEN('Verification Report'!$W$292)&gt;0)</f>
        <v>0</v>
      </c>
      <c r="AC106" s="177" t="b">
        <f>AND(NOT($AP106),LEN('Verification Report'!$W$292)&gt;0)</f>
        <v>0</v>
      </c>
      <c r="AD106" s="177" t="b">
        <f t="shared" si="0"/>
        <v>0</v>
      </c>
      <c r="AG106" s="192"/>
      <c r="AH106" s="177" t="b">
        <f>AND(NOT($AP106),LEN('Verification Report'!$W$295)&gt;0)</f>
        <v>0</v>
      </c>
      <c r="AI106" s="177" t="b">
        <f>AND(NOT($AP106),LEN('Verification Report'!$W$295)&gt;0)</f>
        <v>0</v>
      </c>
      <c r="AJ106" s="177" t="b">
        <f t="shared" si="12"/>
        <v>0</v>
      </c>
      <c r="AM106" s="192"/>
      <c r="AN106" s="177" t="b">
        <f t="shared" si="6"/>
        <v>0</v>
      </c>
      <c r="AP106" s="177" t="b">
        <f>OR(AQ106,'Rough Sig.'!AC106=FALSE)</f>
        <v>1</v>
      </c>
      <c r="AQ106" s="101" t="b">
        <v>0</v>
      </c>
    </row>
    <row r="107" spans="1:43" s="177" customFormat="1" x14ac:dyDescent="0.2">
      <c r="A107" s="271" t="s">
        <v>2685</v>
      </c>
      <c r="B107" s="271">
        <v>25</v>
      </c>
      <c r="C107" s="260"/>
      <c r="D107" s="421" t="str">
        <f>IF('Rough Sig.'!C107="","",'Rough Sig.'!C107)</f>
        <v/>
      </c>
      <c r="E107" s="421"/>
      <c r="F107" s="288" t="str">
        <f>IF('Rough Sig.'!E107="","",'Rough Sig.'!E107&amp;" "&amp;'Rough Sig.'!$F$83:$F$112&amp;", "&amp;'Rough Sig.'!G107)</f>
        <v/>
      </c>
      <c r="G107" s="288"/>
      <c r="H107" s="261" t="str">
        <f>IF('Rough Sig.'!H107="","",'Rough Sig.'!H107)</f>
        <v/>
      </c>
      <c r="I107" s="95"/>
      <c r="J107" s="177" t="b">
        <f>AND(NOT($AP107),LEN('Verification Report'!$W$120)&gt;0)</f>
        <v>0</v>
      </c>
      <c r="K107" s="177" t="b">
        <f>AND(NOT($AP107),LEN('Verification Report'!$W$120)&gt;0)</f>
        <v>0</v>
      </c>
      <c r="L107" s="177" t="b">
        <f t="shared" si="10"/>
        <v>0</v>
      </c>
      <c r="O107" s="187"/>
      <c r="P107" s="177" t="b">
        <f>AND(NOT($AP107),LEN('Verification Report'!$W$220)&gt;0)</f>
        <v>0</v>
      </c>
      <c r="Q107" s="177" t="b">
        <f>AND(NOT($AP107),LEN('Verification Report'!$W$220)&gt;0)</f>
        <v>0</v>
      </c>
      <c r="R107" s="177" t="b">
        <f t="shared" si="11"/>
        <v>0</v>
      </c>
      <c r="U107" s="187"/>
      <c r="V107" s="177" t="b">
        <f t="shared" si="3"/>
        <v>0</v>
      </c>
      <c r="W107" s="177" t="b">
        <f>AND(NOT($AP107),'Verification Report'!$S$248)</f>
        <v>0</v>
      </c>
      <c r="X107" s="177" t="b">
        <f t="shared" si="4"/>
        <v>0</v>
      </c>
      <c r="AA107" s="187"/>
      <c r="AB107" s="177" t="b">
        <f>AND(NOT($AP107),LEN('Verification Report'!$W$292)&gt;0)</f>
        <v>0</v>
      </c>
      <c r="AC107" s="177" t="b">
        <f>AND(NOT($AP107),LEN('Verification Report'!$W$292)&gt;0)</f>
        <v>0</v>
      </c>
      <c r="AD107" s="177" t="b">
        <f t="shared" si="0"/>
        <v>0</v>
      </c>
      <c r="AG107" s="192"/>
      <c r="AH107" s="177" t="b">
        <f>AND(NOT($AP107),LEN('Verification Report'!$W$295)&gt;0)</f>
        <v>0</v>
      </c>
      <c r="AI107" s="177" t="b">
        <f>AND(NOT($AP107),LEN('Verification Report'!$W$295)&gt;0)</f>
        <v>0</v>
      </c>
      <c r="AJ107" s="177" t="b">
        <f t="shared" si="12"/>
        <v>0</v>
      </c>
      <c r="AM107" s="192"/>
      <c r="AN107" s="177" t="b">
        <f t="shared" si="6"/>
        <v>0</v>
      </c>
      <c r="AP107" s="177" t="b">
        <f>OR(AQ107,'Rough Sig.'!AC107=FALSE)</f>
        <v>1</v>
      </c>
      <c r="AQ107" s="101" t="b">
        <v>0</v>
      </c>
    </row>
    <row r="108" spans="1:43" s="177" customFormat="1" x14ac:dyDescent="0.2">
      <c r="A108" s="271" t="s">
        <v>2685</v>
      </c>
      <c r="B108" s="271">
        <v>26</v>
      </c>
      <c r="C108" s="260"/>
      <c r="D108" s="421" t="str">
        <f>IF('Rough Sig.'!C108="","",'Rough Sig.'!C108)</f>
        <v/>
      </c>
      <c r="E108" s="421"/>
      <c r="F108" s="288" t="str">
        <f>IF('Rough Sig.'!E108="","",'Rough Sig.'!E108&amp;" "&amp;'Rough Sig.'!$F$83:$F$112&amp;", "&amp;'Rough Sig.'!G108)</f>
        <v/>
      </c>
      <c r="G108" s="288"/>
      <c r="H108" s="261" t="str">
        <f>IF('Rough Sig.'!H108="","",'Rough Sig.'!H108)</f>
        <v/>
      </c>
      <c r="I108" s="95"/>
      <c r="J108" s="177" t="b">
        <f>AND(NOT($AP108),LEN('Verification Report'!$W$120)&gt;0)</f>
        <v>0</v>
      </c>
      <c r="K108" s="177" t="b">
        <f>AND(NOT($AP108),LEN('Verification Report'!$W$120)&gt;0)</f>
        <v>0</v>
      </c>
      <c r="L108" s="177" t="b">
        <f t="shared" si="10"/>
        <v>0</v>
      </c>
      <c r="O108" s="187"/>
      <c r="P108" s="177" t="b">
        <f>AND(NOT($AP108),LEN('Verification Report'!$W$220)&gt;0)</f>
        <v>0</v>
      </c>
      <c r="Q108" s="177" t="b">
        <f>AND(NOT($AP108),LEN('Verification Report'!$W$220)&gt;0)</f>
        <v>0</v>
      </c>
      <c r="R108" s="177" t="b">
        <f t="shared" si="11"/>
        <v>0</v>
      </c>
      <c r="U108" s="187"/>
      <c r="V108" s="177" t="b">
        <f t="shared" si="3"/>
        <v>0</v>
      </c>
      <c r="W108" s="177" t="b">
        <f>AND(NOT($AP108),'Verification Report'!$S$248)</f>
        <v>0</v>
      </c>
      <c r="X108" s="177" t="b">
        <f t="shared" si="4"/>
        <v>0</v>
      </c>
      <c r="AA108" s="187"/>
      <c r="AB108" s="177" t="b">
        <f>AND(NOT($AP108),LEN('Verification Report'!$W$292)&gt;0)</f>
        <v>0</v>
      </c>
      <c r="AC108" s="177" t="b">
        <f>AND(NOT($AP108),LEN('Verification Report'!$W$292)&gt;0)</f>
        <v>0</v>
      </c>
      <c r="AD108" s="177" t="b">
        <f t="shared" si="0"/>
        <v>0</v>
      </c>
      <c r="AG108" s="192"/>
      <c r="AH108" s="177" t="b">
        <f>AND(NOT($AP108),LEN('Verification Report'!$W$295)&gt;0)</f>
        <v>0</v>
      </c>
      <c r="AI108" s="177" t="b">
        <f>AND(NOT($AP108),LEN('Verification Report'!$W$295)&gt;0)</f>
        <v>0</v>
      </c>
      <c r="AJ108" s="177" t="b">
        <f t="shared" si="12"/>
        <v>0</v>
      </c>
      <c r="AM108" s="192"/>
      <c r="AN108" s="177" t="b">
        <f t="shared" si="6"/>
        <v>0</v>
      </c>
      <c r="AP108" s="177" t="b">
        <f>OR(AQ108,'Rough Sig.'!AC108=FALSE)</f>
        <v>1</v>
      </c>
      <c r="AQ108" s="101" t="b">
        <v>0</v>
      </c>
    </row>
    <row r="109" spans="1:43" s="177" customFormat="1" x14ac:dyDescent="0.2">
      <c r="A109" s="271" t="s">
        <v>2685</v>
      </c>
      <c r="B109" s="271">
        <v>27</v>
      </c>
      <c r="C109" s="260"/>
      <c r="D109" s="421" t="str">
        <f>IF('Rough Sig.'!C109="","",'Rough Sig.'!C109)</f>
        <v/>
      </c>
      <c r="E109" s="421"/>
      <c r="F109" s="288" t="str">
        <f>IF('Rough Sig.'!E109="","",'Rough Sig.'!E109&amp;" "&amp;'Rough Sig.'!$F$83:$F$112&amp;", "&amp;'Rough Sig.'!G109)</f>
        <v/>
      </c>
      <c r="G109" s="288"/>
      <c r="H109" s="261" t="str">
        <f>IF('Rough Sig.'!H109="","",'Rough Sig.'!H109)</f>
        <v/>
      </c>
      <c r="I109" s="95"/>
      <c r="J109" s="177" t="b">
        <f>AND(NOT($AP109),LEN('Verification Report'!$W$120)&gt;0)</f>
        <v>0</v>
      </c>
      <c r="K109" s="177" t="b">
        <f>AND(NOT($AP109),LEN('Verification Report'!$W$120)&gt;0)</f>
        <v>0</v>
      </c>
      <c r="L109" s="177" t="b">
        <f t="shared" si="10"/>
        <v>0</v>
      </c>
      <c r="O109" s="187"/>
      <c r="P109" s="177" t="b">
        <f>AND(NOT($AP109),LEN('Verification Report'!$W$220)&gt;0)</f>
        <v>0</v>
      </c>
      <c r="Q109" s="177" t="b">
        <f>AND(NOT($AP109),LEN('Verification Report'!$W$220)&gt;0)</f>
        <v>0</v>
      </c>
      <c r="R109" s="177" t="b">
        <f t="shared" si="11"/>
        <v>0</v>
      </c>
      <c r="U109" s="187"/>
      <c r="V109" s="177" t="b">
        <f t="shared" si="3"/>
        <v>0</v>
      </c>
      <c r="W109" s="177" t="b">
        <f>AND(NOT($AP109),'Verification Report'!$S$248)</f>
        <v>0</v>
      </c>
      <c r="X109" s="177" t="b">
        <f t="shared" si="4"/>
        <v>0</v>
      </c>
      <c r="AA109" s="187"/>
      <c r="AB109" s="177" t="b">
        <f>AND(NOT($AP109),LEN('Verification Report'!$W$292)&gt;0)</f>
        <v>0</v>
      </c>
      <c r="AC109" s="177" t="b">
        <f>AND(NOT($AP109),LEN('Verification Report'!$W$292)&gt;0)</f>
        <v>0</v>
      </c>
      <c r="AD109" s="177" t="b">
        <f t="shared" si="0"/>
        <v>0</v>
      </c>
      <c r="AG109" s="192"/>
      <c r="AH109" s="177" t="b">
        <f>AND(NOT($AP109),LEN('Verification Report'!$W$295)&gt;0)</f>
        <v>0</v>
      </c>
      <c r="AI109" s="177" t="b">
        <f>AND(NOT($AP109),LEN('Verification Report'!$W$295)&gt;0)</f>
        <v>0</v>
      </c>
      <c r="AJ109" s="177" t="b">
        <f t="shared" si="12"/>
        <v>0</v>
      </c>
      <c r="AM109" s="192"/>
      <c r="AN109" s="177" t="b">
        <f t="shared" si="6"/>
        <v>0</v>
      </c>
      <c r="AP109" s="177" t="b">
        <f>OR(AQ109,'Rough Sig.'!AC109=FALSE)</f>
        <v>1</v>
      </c>
      <c r="AQ109" s="101" t="b">
        <v>0</v>
      </c>
    </row>
    <row r="110" spans="1:43" s="177" customFormat="1" x14ac:dyDescent="0.2">
      <c r="A110" s="271" t="s">
        <v>2685</v>
      </c>
      <c r="B110" s="271">
        <v>28</v>
      </c>
      <c r="C110" s="260"/>
      <c r="D110" s="421" t="str">
        <f>IF('Rough Sig.'!C110="","",'Rough Sig.'!C110)</f>
        <v/>
      </c>
      <c r="E110" s="421"/>
      <c r="F110" s="288" t="str">
        <f>IF('Rough Sig.'!E110="","",'Rough Sig.'!E110&amp;" "&amp;'Rough Sig.'!$F$83:$F$112&amp;", "&amp;'Rough Sig.'!G110)</f>
        <v/>
      </c>
      <c r="G110" s="288"/>
      <c r="H110" s="261" t="str">
        <f>IF('Rough Sig.'!H110="","",'Rough Sig.'!H110)</f>
        <v/>
      </c>
      <c r="I110" s="95"/>
      <c r="J110" s="177" t="b">
        <f>AND(NOT($AP110),LEN('Verification Report'!$W$120)&gt;0)</f>
        <v>0</v>
      </c>
      <c r="K110" s="177" t="b">
        <f>AND(NOT($AP110),LEN('Verification Report'!$W$120)&gt;0)</f>
        <v>0</v>
      </c>
      <c r="L110" s="177" t="b">
        <f t="shared" si="10"/>
        <v>0</v>
      </c>
      <c r="O110" s="187"/>
      <c r="P110" s="177" t="b">
        <f>AND(NOT($AP110),LEN('Verification Report'!$W$220)&gt;0)</f>
        <v>0</v>
      </c>
      <c r="Q110" s="177" t="b">
        <f>AND(NOT($AP110),LEN('Verification Report'!$W$220)&gt;0)</f>
        <v>0</v>
      </c>
      <c r="R110" s="177" t="b">
        <f t="shared" si="11"/>
        <v>0</v>
      </c>
      <c r="U110" s="187"/>
      <c r="V110" s="177" t="b">
        <f t="shared" si="3"/>
        <v>0</v>
      </c>
      <c r="W110" s="177" t="b">
        <f>AND(NOT($AP110),'Verification Report'!$S$248)</f>
        <v>0</v>
      </c>
      <c r="X110" s="177" t="b">
        <f t="shared" si="4"/>
        <v>0</v>
      </c>
      <c r="AA110" s="187"/>
      <c r="AB110" s="177" t="b">
        <f>AND(NOT($AP110),LEN('Verification Report'!$W$292)&gt;0)</f>
        <v>0</v>
      </c>
      <c r="AC110" s="177" t="b">
        <f>AND(NOT($AP110),LEN('Verification Report'!$W$292)&gt;0)</f>
        <v>0</v>
      </c>
      <c r="AD110" s="177" t="b">
        <f t="shared" si="0"/>
        <v>0</v>
      </c>
      <c r="AG110" s="192"/>
      <c r="AH110" s="177" t="b">
        <f>AND(NOT($AP110),LEN('Verification Report'!$W$295)&gt;0)</f>
        <v>0</v>
      </c>
      <c r="AI110" s="177" t="b">
        <f>AND(NOT($AP110),LEN('Verification Report'!$W$295)&gt;0)</f>
        <v>0</v>
      </c>
      <c r="AJ110" s="177" t="b">
        <f t="shared" si="12"/>
        <v>0</v>
      </c>
      <c r="AM110" s="192"/>
      <c r="AN110" s="177" t="b">
        <f t="shared" si="6"/>
        <v>0</v>
      </c>
      <c r="AP110" s="177" t="b">
        <f>OR(AQ110,'Rough Sig.'!AC110=FALSE)</f>
        <v>1</v>
      </c>
      <c r="AQ110" s="101" t="b">
        <v>0</v>
      </c>
    </row>
    <row r="111" spans="1:43" s="177" customFormat="1" x14ac:dyDescent="0.2">
      <c r="A111" s="271" t="s">
        <v>2685</v>
      </c>
      <c r="B111" s="271">
        <v>29</v>
      </c>
      <c r="C111" s="260"/>
      <c r="D111" s="421" t="str">
        <f>IF('Rough Sig.'!C111="","",'Rough Sig.'!C111)</f>
        <v/>
      </c>
      <c r="E111" s="421"/>
      <c r="F111" s="288" t="str">
        <f>IF('Rough Sig.'!E111="","",'Rough Sig.'!E111&amp;" "&amp;'Rough Sig.'!$F$83:$F$112&amp;", "&amp;'Rough Sig.'!G111)</f>
        <v/>
      </c>
      <c r="G111" s="288"/>
      <c r="H111" s="261" t="str">
        <f>IF('Rough Sig.'!H111="","",'Rough Sig.'!H111)</f>
        <v/>
      </c>
      <c r="I111" s="95"/>
      <c r="J111" s="177" t="b">
        <f>AND(NOT($AP111),LEN('Verification Report'!$W$120)&gt;0)</f>
        <v>0</v>
      </c>
      <c r="K111" s="177" t="b">
        <f>AND(NOT($AP111),LEN('Verification Report'!$W$120)&gt;0)</f>
        <v>0</v>
      </c>
      <c r="L111" s="177" t="b">
        <f t="shared" si="10"/>
        <v>0</v>
      </c>
      <c r="O111" s="187"/>
      <c r="P111" s="177" t="b">
        <f>AND(NOT($AP111),LEN('Verification Report'!$W$220)&gt;0)</f>
        <v>0</v>
      </c>
      <c r="Q111" s="177" t="b">
        <f>AND(NOT($AP111),LEN('Verification Report'!$W$220)&gt;0)</f>
        <v>0</v>
      </c>
      <c r="R111" s="177" t="b">
        <f t="shared" si="11"/>
        <v>0</v>
      </c>
      <c r="U111" s="187"/>
      <c r="V111" s="177" t="b">
        <f t="shared" si="3"/>
        <v>0</v>
      </c>
      <c r="W111" s="177" t="b">
        <f>AND(NOT($AP111),'Verification Report'!$S$248)</f>
        <v>0</v>
      </c>
      <c r="X111" s="177" t="b">
        <f t="shared" si="4"/>
        <v>0</v>
      </c>
      <c r="AA111" s="187"/>
      <c r="AB111" s="177" t="b">
        <f>AND(NOT($AP111),LEN('Verification Report'!$W$292)&gt;0)</f>
        <v>0</v>
      </c>
      <c r="AC111" s="177" t="b">
        <f>AND(NOT($AP111),LEN('Verification Report'!$W$292)&gt;0)</f>
        <v>0</v>
      </c>
      <c r="AD111" s="177" t="b">
        <f t="shared" si="0"/>
        <v>0</v>
      </c>
      <c r="AG111" s="192"/>
      <c r="AH111" s="177" t="b">
        <f>AND(NOT($AP111),LEN('Verification Report'!$W$295)&gt;0)</f>
        <v>0</v>
      </c>
      <c r="AI111" s="177" t="b">
        <f>AND(NOT($AP111),LEN('Verification Report'!$W$295)&gt;0)</f>
        <v>0</v>
      </c>
      <c r="AJ111" s="177" t="b">
        <f t="shared" si="12"/>
        <v>0</v>
      </c>
      <c r="AM111" s="192"/>
      <c r="AN111" s="177" t="b">
        <f t="shared" si="6"/>
        <v>0</v>
      </c>
      <c r="AP111" s="177" t="b">
        <f>OR(AQ111,'Rough Sig.'!AC111=FALSE)</f>
        <v>1</v>
      </c>
      <c r="AQ111" s="101" t="b">
        <v>0</v>
      </c>
    </row>
    <row r="112" spans="1:43" s="177" customFormat="1" x14ac:dyDescent="0.2">
      <c r="A112" s="271" t="s">
        <v>2685</v>
      </c>
      <c r="B112" s="271">
        <v>30</v>
      </c>
      <c r="C112" s="260"/>
      <c r="D112" s="421" t="str">
        <f>IF('Rough Sig.'!C112="","",'Rough Sig.'!C112)</f>
        <v/>
      </c>
      <c r="E112" s="421"/>
      <c r="F112" s="288" t="str">
        <f>IF('Rough Sig.'!E112="","",'Rough Sig.'!E112&amp;" "&amp;'Rough Sig.'!$F$83:$F$112&amp;", "&amp;'Rough Sig.'!G112)</f>
        <v/>
      </c>
      <c r="G112" s="288"/>
      <c r="H112" s="261" t="str">
        <f>IF('Rough Sig.'!H112="","",'Rough Sig.'!H112)</f>
        <v/>
      </c>
      <c r="I112" s="95"/>
      <c r="J112" s="177" t="b">
        <f>AND(NOT($AP112),LEN('Verification Report'!$W$120)&gt;0)</f>
        <v>0</v>
      </c>
      <c r="K112" s="177" t="b">
        <f>AND(NOT($AP112),LEN('Verification Report'!$W$120)&gt;0)</f>
        <v>0</v>
      </c>
      <c r="L112" s="177" t="b">
        <f t="shared" si="10"/>
        <v>0</v>
      </c>
      <c r="O112" s="187"/>
      <c r="P112" s="177" t="b">
        <f>AND(NOT($AP112),LEN('Verification Report'!$W$220)&gt;0)</f>
        <v>0</v>
      </c>
      <c r="Q112" s="177" t="b">
        <f>AND(NOT($AP112),LEN('Verification Report'!$W$220)&gt;0)</f>
        <v>0</v>
      </c>
      <c r="R112" s="177" t="b">
        <f t="shared" si="11"/>
        <v>0</v>
      </c>
      <c r="U112" s="187"/>
      <c r="V112" s="177" t="b">
        <f t="shared" si="3"/>
        <v>0</v>
      </c>
      <c r="W112" s="177" t="b">
        <f>AND(NOT($AP112),'Verification Report'!$S$248)</f>
        <v>0</v>
      </c>
      <c r="X112" s="177" t="b">
        <f t="shared" si="4"/>
        <v>0</v>
      </c>
      <c r="AA112" s="187"/>
      <c r="AB112" s="177" t="b">
        <f>AND(NOT($AP112),LEN('Verification Report'!$W$292)&gt;0)</f>
        <v>0</v>
      </c>
      <c r="AC112" s="177" t="b">
        <f>AND(NOT($AP112),LEN('Verification Report'!$W$292)&gt;0)</f>
        <v>0</v>
      </c>
      <c r="AD112" s="177" t="b">
        <f t="shared" si="0"/>
        <v>0</v>
      </c>
      <c r="AG112" s="192"/>
      <c r="AH112" s="177" t="b">
        <f>AND(NOT($AP112),LEN('Verification Report'!$W$295)&gt;0)</f>
        <v>0</v>
      </c>
      <c r="AI112" s="177" t="b">
        <f>AND(NOT($AP112),LEN('Verification Report'!$W$295)&gt;0)</f>
        <v>0</v>
      </c>
      <c r="AJ112" s="177" t="b">
        <f t="shared" si="12"/>
        <v>0</v>
      </c>
      <c r="AM112" s="192"/>
      <c r="AN112" s="177" t="b">
        <f t="shared" si="6"/>
        <v>0</v>
      </c>
      <c r="AP112" s="177" t="b">
        <f>OR(AQ112,'Rough Sig.'!AC112=FALSE)</f>
        <v>1</v>
      </c>
      <c r="AQ112" s="101" t="b">
        <v>0</v>
      </c>
    </row>
    <row r="113" spans="2:42" x14ac:dyDescent="0.2">
      <c r="B113" s="177"/>
      <c r="C113" s="177"/>
      <c r="D113" s="177"/>
      <c r="E113" s="177"/>
      <c r="F113" s="177"/>
      <c r="G113" s="177"/>
      <c r="H113" s="177"/>
      <c r="I113" s="177"/>
      <c r="AN113" s="36"/>
      <c r="AO113" s="36"/>
      <c r="AP113" s="31"/>
    </row>
    <row r="114" spans="2:42" s="177" customFormat="1" x14ac:dyDescent="0.2">
      <c r="B114" s="39"/>
      <c r="C114" s="39"/>
      <c r="D114" s="39"/>
      <c r="E114" s="39"/>
      <c r="F114" s="39"/>
      <c r="G114" s="39"/>
      <c r="H114" s="39"/>
      <c r="I114" s="39"/>
      <c r="O114" s="31"/>
      <c r="U114" s="31"/>
      <c r="AG114" s="31"/>
      <c r="AH114" s="31"/>
    </row>
    <row r="115" spans="2:42" s="177" customFormat="1" x14ac:dyDescent="0.2">
      <c r="B115" s="39"/>
      <c r="C115" s="50" t="s">
        <v>2655</v>
      </c>
      <c r="D115" s="39"/>
      <c r="E115" s="39"/>
      <c r="F115" s="39"/>
      <c r="G115" s="39"/>
      <c r="H115" s="39"/>
      <c r="I115" s="39"/>
      <c r="O115" s="31"/>
      <c r="U115" s="31"/>
      <c r="AG115" s="31"/>
      <c r="AH115" s="31"/>
    </row>
    <row r="116" spans="2:42" s="177" customFormat="1" ht="3" customHeight="1" x14ac:dyDescent="0.2">
      <c r="B116" s="39"/>
      <c r="C116" s="50"/>
      <c r="D116" s="39"/>
      <c r="E116" s="39"/>
      <c r="F116" s="39"/>
      <c r="G116" s="39"/>
      <c r="H116" s="39"/>
      <c r="I116" s="39"/>
      <c r="O116" s="31"/>
      <c r="U116" s="31"/>
      <c r="AG116" s="31"/>
      <c r="AH116" s="31"/>
    </row>
    <row r="117" spans="2:42" s="177" customFormat="1" x14ac:dyDescent="0.2">
      <c r="B117" s="39"/>
      <c r="C117" s="51" t="s">
        <v>2656</v>
      </c>
      <c r="D117" s="40"/>
      <c r="E117" s="40"/>
      <c r="F117" s="40"/>
      <c r="G117" s="40"/>
      <c r="H117" s="39"/>
      <c r="I117" s="39"/>
      <c r="O117" s="31"/>
      <c r="U117" s="31"/>
      <c r="AG117" s="31"/>
      <c r="AH117" s="31"/>
    </row>
    <row r="118" spans="2:42" s="177" customFormat="1" ht="3" customHeight="1" x14ac:dyDescent="0.2">
      <c r="B118" s="39"/>
      <c r="C118" s="51"/>
      <c r="D118" s="40"/>
      <c r="E118" s="40"/>
      <c r="F118" s="40"/>
      <c r="G118" s="40"/>
      <c r="H118" s="39"/>
      <c r="I118" s="39"/>
      <c r="O118" s="31"/>
      <c r="U118" s="31"/>
      <c r="AG118" s="31"/>
      <c r="AH118" s="31"/>
    </row>
    <row r="119" spans="2:42" s="177" customFormat="1" ht="30" customHeight="1" x14ac:dyDescent="0.2">
      <c r="B119" s="39"/>
      <c r="C119" s="405" t="s">
        <v>2657</v>
      </c>
      <c r="D119" s="405"/>
      <c r="E119" s="405"/>
      <c r="F119" s="405"/>
      <c r="G119" s="405"/>
      <c r="H119" s="405"/>
      <c r="I119" s="405"/>
      <c r="O119" s="31"/>
      <c r="U119" s="31"/>
      <c r="AG119" s="31"/>
      <c r="AH119" s="31"/>
    </row>
    <row r="120" spans="2:42" s="177" customFormat="1" ht="3" customHeight="1" x14ac:dyDescent="0.2">
      <c r="B120" s="39"/>
      <c r="C120" s="51"/>
      <c r="D120" s="40"/>
      <c r="E120" s="40"/>
      <c r="F120" s="40"/>
      <c r="G120" s="40"/>
      <c r="H120" s="39"/>
      <c r="I120" s="39"/>
      <c r="O120" s="31"/>
      <c r="U120" s="31"/>
      <c r="AG120" s="31"/>
      <c r="AH120" s="31"/>
    </row>
    <row r="121" spans="2:42" s="177" customFormat="1" x14ac:dyDescent="0.2">
      <c r="B121" s="39"/>
      <c r="C121" s="51" t="s">
        <v>2658</v>
      </c>
      <c r="D121" s="40"/>
      <c r="E121" s="40"/>
      <c r="F121" s="40"/>
      <c r="G121" s="40"/>
      <c r="H121" s="39"/>
      <c r="I121" s="39"/>
      <c r="O121" s="31"/>
      <c r="U121" s="31"/>
      <c r="AG121" s="31"/>
      <c r="AH121" s="31"/>
    </row>
    <row r="122" spans="2:42" s="177" customFormat="1" ht="3" customHeight="1" x14ac:dyDescent="0.2">
      <c r="B122" s="39"/>
      <c r="C122" s="51"/>
      <c r="D122" s="40"/>
      <c r="E122" s="40"/>
      <c r="F122" s="40"/>
      <c r="G122" s="40"/>
      <c r="H122" s="39"/>
      <c r="I122" s="39"/>
      <c r="O122" s="31"/>
      <c r="U122" s="31"/>
      <c r="AG122" s="31"/>
      <c r="AH122" s="31"/>
    </row>
    <row r="123" spans="2:42" s="177" customFormat="1" x14ac:dyDescent="0.2">
      <c r="B123" s="39"/>
      <c r="C123" s="51" t="s">
        <v>2659</v>
      </c>
      <c r="D123" s="40"/>
      <c r="E123" s="40"/>
      <c r="F123" s="40"/>
      <c r="G123" s="40"/>
      <c r="H123" s="39"/>
      <c r="I123" s="39"/>
      <c r="O123" s="31"/>
      <c r="U123" s="31"/>
      <c r="AG123" s="31"/>
      <c r="AH123" s="31"/>
    </row>
    <row r="124" spans="2:42" s="177" customFormat="1" ht="3" customHeight="1" x14ac:dyDescent="0.2">
      <c r="B124" s="39"/>
      <c r="C124" s="51"/>
      <c r="D124" s="40"/>
      <c r="E124" s="40"/>
      <c r="F124" s="40"/>
      <c r="G124" s="40"/>
      <c r="H124" s="39"/>
      <c r="I124" s="39"/>
      <c r="O124" s="31"/>
      <c r="U124" s="31"/>
      <c r="AG124" s="31"/>
      <c r="AH124" s="31"/>
    </row>
    <row r="125" spans="2:42" s="177" customFormat="1" x14ac:dyDescent="0.2">
      <c r="B125" s="39"/>
      <c r="C125" s="383" t="s">
        <v>2660</v>
      </c>
      <c r="D125" s="383"/>
      <c r="E125" s="383"/>
      <c r="F125" s="383"/>
      <c r="G125" s="383"/>
      <c r="H125" s="383"/>
      <c r="I125" s="383"/>
      <c r="O125" s="52"/>
      <c r="U125" s="52"/>
      <c r="AG125" s="52"/>
      <c r="AH125" s="31"/>
    </row>
    <row r="126" spans="2:42" s="177" customFormat="1" ht="3" customHeight="1" x14ac:dyDescent="0.2">
      <c r="B126" s="39"/>
      <c r="C126" s="51"/>
      <c r="D126" s="40"/>
      <c r="E126" s="40"/>
      <c r="F126" s="40"/>
      <c r="G126" s="40"/>
      <c r="H126" s="39"/>
      <c r="I126" s="39"/>
      <c r="O126" s="31"/>
      <c r="U126" s="31"/>
      <c r="AG126" s="31"/>
      <c r="AH126" s="31"/>
    </row>
    <row r="127" spans="2:42" s="177" customFormat="1" ht="30" customHeight="1" x14ac:dyDescent="0.2">
      <c r="B127" s="39"/>
      <c r="C127" s="405" t="s">
        <v>2661</v>
      </c>
      <c r="D127" s="405"/>
      <c r="E127" s="405"/>
      <c r="F127" s="405"/>
      <c r="G127" s="405"/>
      <c r="H127" s="405"/>
      <c r="I127" s="405"/>
      <c r="O127" s="31"/>
      <c r="U127" s="31"/>
      <c r="AG127" s="31"/>
      <c r="AH127" s="31"/>
    </row>
    <row r="128" spans="2:42" s="177" customFormat="1" ht="3" customHeight="1" x14ac:dyDescent="0.2">
      <c r="B128" s="39"/>
      <c r="C128" s="51"/>
      <c r="D128" s="40"/>
      <c r="E128" s="40"/>
      <c r="F128" s="40"/>
      <c r="G128" s="40"/>
      <c r="H128" s="39"/>
      <c r="I128" s="39"/>
      <c r="O128" s="31"/>
      <c r="U128" s="31"/>
      <c r="AG128" s="31"/>
      <c r="AH128" s="31"/>
    </row>
    <row r="129" spans="2:34" s="177" customFormat="1" x14ac:dyDescent="0.2">
      <c r="B129" s="39"/>
      <c r="C129" s="51" t="s">
        <v>2662</v>
      </c>
      <c r="D129" s="40"/>
      <c r="E129" s="40"/>
      <c r="F129" s="40"/>
      <c r="G129" s="40"/>
      <c r="H129" s="39"/>
      <c r="I129" s="39"/>
      <c r="O129" s="31"/>
      <c r="U129" s="31"/>
      <c r="AG129" s="31"/>
      <c r="AH129" s="31"/>
    </row>
    <row r="130" spans="2:34" s="177" customFormat="1" ht="3" customHeight="1" x14ac:dyDescent="0.2">
      <c r="B130" s="39"/>
      <c r="C130" s="51"/>
      <c r="D130" s="40"/>
      <c r="E130" s="40"/>
      <c r="F130" s="40"/>
      <c r="G130" s="40"/>
      <c r="H130" s="39"/>
      <c r="I130" s="39"/>
      <c r="O130" s="31"/>
      <c r="U130" s="31"/>
      <c r="AG130" s="31"/>
      <c r="AH130" s="31"/>
    </row>
    <row r="131" spans="2:34" s="177" customFormat="1" ht="30" customHeight="1" x14ac:dyDescent="0.2">
      <c r="B131" s="39"/>
      <c r="C131" s="405" t="s">
        <v>2663</v>
      </c>
      <c r="D131" s="405"/>
      <c r="E131" s="405"/>
      <c r="F131" s="405"/>
      <c r="G131" s="405"/>
      <c r="H131" s="405"/>
      <c r="I131" s="405"/>
      <c r="O131" s="31"/>
      <c r="U131" s="31"/>
      <c r="AG131" s="31"/>
      <c r="AH131" s="31"/>
    </row>
    <row r="132" spans="2:34" s="177" customFormat="1" ht="3" customHeight="1" x14ac:dyDescent="0.2">
      <c r="B132" s="39"/>
      <c r="C132" s="51"/>
      <c r="D132" s="40"/>
      <c r="E132" s="40"/>
      <c r="F132" s="40"/>
      <c r="G132" s="40"/>
      <c r="H132" s="39"/>
      <c r="I132" s="39"/>
      <c r="O132" s="31"/>
      <c r="U132" s="31"/>
      <c r="AG132" s="31"/>
      <c r="AH132" s="31"/>
    </row>
    <row r="133" spans="2:34" s="177" customFormat="1" x14ac:dyDescent="0.2">
      <c r="B133" s="39"/>
      <c r="C133" s="404" t="s">
        <v>2664</v>
      </c>
      <c r="D133" s="404"/>
      <c r="E133" s="404"/>
      <c r="F133" s="404"/>
      <c r="G133" s="404"/>
      <c r="H133" s="404"/>
      <c r="I133" s="404"/>
      <c r="O133" s="53"/>
      <c r="U133" s="53"/>
      <c r="AG133" s="53"/>
      <c r="AH133" s="52"/>
    </row>
    <row r="134" spans="2:34" s="177" customFormat="1" x14ac:dyDescent="0.2">
      <c r="B134" s="31"/>
      <c r="C134" s="31"/>
      <c r="D134" s="31"/>
      <c r="E134" s="31"/>
      <c r="F134" s="31"/>
      <c r="G134" s="31"/>
      <c r="H134" s="31"/>
      <c r="I134" s="31"/>
      <c r="O134" s="31"/>
      <c r="U134" s="31"/>
      <c r="AG134" s="31"/>
      <c r="AH134" s="31"/>
    </row>
    <row r="135" spans="2:34" s="177" customFormat="1" x14ac:dyDescent="0.2">
      <c r="B135" s="31"/>
      <c r="C135" s="31"/>
      <c r="D135" s="31"/>
      <c r="E135" s="31"/>
      <c r="F135" s="31"/>
      <c r="G135" s="31"/>
      <c r="H135" s="31"/>
      <c r="I135" s="31"/>
      <c r="O135" s="31"/>
      <c r="U135" s="31"/>
      <c r="AG135" s="31"/>
      <c r="AH135" s="31"/>
    </row>
    <row r="136" spans="2:34" s="177" customFormat="1" x14ac:dyDescent="0.2">
      <c r="B136" s="31"/>
      <c r="C136" s="31"/>
      <c r="D136" s="31"/>
      <c r="E136" s="31"/>
      <c r="F136" s="31"/>
      <c r="G136" s="31"/>
      <c r="H136" s="31"/>
      <c r="I136" s="31"/>
      <c r="O136" s="31"/>
      <c r="U136" s="31"/>
      <c r="AG136" s="31"/>
      <c r="AH136" s="31"/>
    </row>
    <row r="137" spans="2:34" s="177" customFormat="1" x14ac:dyDescent="0.2">
      <c r="B137" s="31"/>
      <c r="C137" s="54" t="s">
        <v>2665</v>
      </c>
      <c r="D137" s="31"/>
      <c r="E137" s="31"/>
      <c r="F137" s="31"/>
      <c r="G137" s="31"/>
      <c r="H137" s="31"/>
      <c r="I137" s="31"/>
      <c r="O137" s="31"/>
      <c r="U137" s="31"/>
      <c r="AG137" s="31"/>
      <c r="AH137" s="31"/>
    </row>
    <row r="138" spans="2:34" s="177" customFormat="1" ht="3" customHeight="1" x14ac:dyDescent="0.2">
      <c r="B138" s="31"/>
      <c r="C138" s="31"/>
      <c r="D138" s="31"/>
      <c r="E138" s="31"/>
      <c r="F138" s="31"/>
      <c r="G138" s="31"/>
      <c r="H138" s="31"/>
      <c r="I138" s="31"/>
      <c r="O138" s="31"/>
      <c r="U138" s="31"/>
      <c r="AG138" s="31"/>
      <c r="AH138" s="31"/>
    </row>
    <row r="139" spans="2:34" s="177" customFormat="1" ht="30" customHeight="1" x14ac:dyDescent="0.2">
      <c r="C139" s="403" t="s">
        <v>2666</v>
      </c>
      <c r="D139" s="403"/>
      <c r="E139" s="403"/>
      <c r="F139" s="403"/>
      <c r="G139" s="403"/>
      <c r="H139" s="403"/>
      <c r="I139" s="403"/>
      <c r="O139" s="55"/>
      <c r="U139" s="55"/>
      <c r="AG139" s="55"/>
    </row>
    <row r="140" spans="2:34" s="177" customFormat="1" x14ac:dyDescent="0.2">
      <c r="O140" s="31"/>
      <c r="U140" s="31"/>
      <c r="AG140" s="31"/>
    </row>
    <row r="141" spans="2:34" s="177" customFormat="1" x14ac:dyDescent="0.2"/>
    <row r="142" spans="2:34" s="177" customFormat="1" x14ac:dyDescent="0.2"/>
    <row r="143" spans="2:34" s="177" customFormat="1" x14ac:dyDescent="0.2"/>
    <row r="144" spans="2:34" s="177" customFormat="1" x14ac:dyDescent="0.2"/>
    <row r="145" s="177" customFormat="1" x14ac:dyDescent="0.2"/>
    <row r="170" spans="41:43" x14ac:dyDescent="0.2">
      <c r="AO170" s="177" t="s">
        <v>2686</v>
      </c>
      <c r="AP170" s="177" t="s">
        <v>2687</v>
      </c>
      <c r="AQ170" s="177" t="s">
        <v>2688</v>
      </c>
    </row>
    <row r="172" spans="41:43" x14ac:dyDescent="0.2">
      <c r="AO172" s="41" t="s">
        <v>2689</v>
      </c>
      <c r="AP172" s="41" t="s">
        <v>2690</v>
      </c>
      <c r="AQ172" s="41" t="s">
        <v>2691</v>
      </c>
    </row>
    <row r="173" spans="41:43" x14ac:dyDescent="0.2">
      <c r="AO173" s="41" t="s">
        <v>2692</v>
      </c>
      <c r="AP173" s="41" t="s">
        <v>2693</v>
      </c>
      <c r="AQ173" s="41" t="s">
        <v>2694</v>
      </c>
    </row>
    <row r="174" spans="41:43" x14ac:dyDescent="0.2">
      <c r="AO174" s="177"/>
      <c r="AP174" s="41" t="s">
        <v>2695</v>
      </c>
      <c r="AQ174" s="177"/>
    </row>
    <row r="175" spans="41:43" x14ac:dyDescent="0.2">
      <c r="AO175" s="177"/>
      <c r="AP175" s="41" t="s">
        <v>2696</v>
      </c>
      <c r="AQ175" s="177"/>
    </row>
    <row r="179" spans="41:42" x14ac:dyDescent="0.2">
      <c r="AO179" s="177" t="s">
        <v>2697</v>
      </c>
      <c r="AP179" s="177"/>
    </row>
    <row r="181" spans="41:42" x14ac:dyDescent="0.2">
      <c r="AO181" s="4" t="s">
        <v>2698</v>
      </c>
      <c r="AP181" s="4"/>
    </row>
    <row r="182" spans="41:42" x14ac:dyDescent="0.2">
      <c r="AO182" s="4" t="s">
        <v>2699</v>
      </c>
      <c r="AP182" s="4"/>
    </row>
  </sheetData>
  <sheetProtection algorithmName="SHA-512" hashValue="Bb57VpJVZ8K0JZtNw9nSKGnpvX75SbQfQNpQJq06HopB4VdwiOkcC8+82NsWhr7/x+mHrMk/N1qlkN+15+zixQ==" saltValue="Bd5TzTc47alj0YX1O317OQ==" spinCount="100000" sheet="1" objects="1" scenarios="1" selectLockedCells="1"/>
  <mergeCells count="118">
    <mergeCell ref="D111:E111"/>
    <mergeCell ref="F111:G111"/>
    <mergeCell ref="D112:E112"/>
    <mergeCell ref="F112:G112"/>
    <mergeCell ref="C131:I131"/>
    <mergeCell ref="D108:E108"/>
    <mergeCell ref="F108:G108"/>
    <mergeCell ref="D109:E109"/>
    <mergeCell ref="F109:G109"/>
    <mergeCell ref="D110:E110"/>
    <mergeCell ref="F110:G110"/>
    <mergeCell ref="C119:I119"/>
    <mergeCell ref="C127:I127"/>
    <mergeCell ref="D105:E105"/>
    <mergeCell ref="F105:G105"/>
    <mergeCell ref="D106:E106"/>
    <mergeCell ref="F106:G106"/>
    <mergeCell ref="D107:E107"/>
    <mergeCell ref="F107:G107"/>
    <mergeCell ref="D102:E102"/>
    <mergeCell ref="F102:G102"/>
    <mergeCell ref="D103:E103"/>
    <mergeCell ref="F103:G103"/>
    <mergeCell ref="D104:E104"/>
    <mergeCell ref="F104:G104"/>
    <mergeCell ref="D99:E99"/>
    <mergeCell ref="F99:G99"/>
    <mergeCell ref="D100:E100"/>
    <mergeCell ref="F100:G100"/>
    <mergeCell ref="D101:E101"/>
    <mergeCell ref="F101:G101"/>
    <mergeCell ref="D96:E96"/>
    <mergeCell ref="F96:G96"/>
    <mergeCell ref="D97:E97"/>
    <mergeCell ref="F97:G97"/>
    <mergeCell ref="D98:E98"/>
    <mergeCell ref="F98:G98"/>
    <mergeCell ref="D94:E94"/>
    <mergeCell ref="F94:G94"/>
    <mergeCell ref="D95:E95"/>
    <mergeCell ref="F95:G95"/>
    <mergeCell ref="F88:G88"/>
    <mergeCell ref="F89:G89"/>
    <mergeCell ref="F90:G90"/>
    <mergeCell ref="F91:G91"/>
    <mergeCell ref="F92:G92"/>
    <mergeCell ref="C21:C32"/>
    <mergeCell ref="E25:F26"/>
    <mergeCell ref="A16:B16"/>
    <mergeCell ref="C45:D46"/>
    <mergeCell ref="C48:I50"/>
    <mergeCell ref="A49:B49"/>
    <mergeCell ref="A50:B50"/>
    <mergeCell ref="F18:I18"/>
    <mergeCell ref="D93:E93"/>
    <mergeCell ref="F93:G93"/>
    <mergeCell ref="A45:B46"/>
    <mergeCell ref="C35:D35"/>
    <mergeCell ref="C37:I38"/>
    <mergeCell ref="E40:E42"/>
    <mergeCell ref="F40:I42"/>
    <mergeCell ref="A39:B43"/>
    <mergeCell ref="A64:B64"/>
    <mergeCell ref="E62:I62"/>
    <mergeCell ref="A52:B52"/>
    <mergeCell ref="A54:B54"/>
    <mergeCell ref="A56:B56"/>
    <mergeCell ref="A58:B58"/>
    <mergeCell ref="D58:D60"/>
    <mergeCell ref="A60:B60"/>
    <mergeCell ref="A8:B8"/>
    <mergeCell ref="A10:B10"/>
    <mergeCell ref="C10:D10"/>
    <mergeCell ref="C8:D8"/>
    <mergeCell ref="C16:D16"/>
    <mergeCell ref="A12:B12"/>
    <mergeCell ref="C12:D12"/>
    <mergeCell ref="A14:B14"/>
    <mergeCell ref="C14:D14"/>
    <mergeCell ref="A62:B62"/>
    <mergeCell ref="D89:E89"/>
    <mergeCell ref="G72:H72"/>
    <mergeCell ref="G73:H73"/>
    <mergeCell ref="E79:F79"/>
    <mergeCell ref="D83:E83"/>
    <mergeCell ref="A48:B48"/>
    <mergeCell ref="D84:E84"/>
    <mergeCell ref="G74:H74"/>
    <mergeCell ref="G71:H71"/>
    <mergeCell ref="F83:G83"/>
    <mergeCell ref="F84:G84"/>
    <mergeCell ref="F85:G85"/>
    <mergeCell ref="F86:G86"/>
    <mergeCell ref="F87:G87"/>
    <mergeCell ref="C139:I139"/>
    <mergeCell ref="D1:I5"/>
    <mergeCell ref="C64:I65"/>
    <mergeCell ref="D82:E82"/>
    <mergeCell ref="F82:G82"/>
    <mergeCell ref="C125:I125"/>
    <mergeCell ref="C133:I133"/>
    <mergeCell ref="E70:F70"/>
    <mergeCell ref="G70:H70"/>
    <mergeCell ref="E71:F71"/>
    <mergeCell ref="E72:F72"/>
    <mergeCell ref="E73:F73"/>
    <mergeCell ref="D85:E85"/>
    <mergeCell ref="D86:E86"/>
    <mergeCell ref="D92:E92"/>
    <mergeCell ref="C18:D18"/>
    <mergeCell ref="E74:F74"/>
    <mergeCell ref="E75:F75"/>
    <mergeCell ref="C68:I68"/>
    <mergeCell ref="G75:H75"/>
    <mergeCell ref="D90:E90"/>
    <mergeCell ref="D91:E91"/>
    <mergeCell ref="D87:E87"/>
    <mergeCell ref="D88:E88"/>
  </mergeCells>
  <conditionalFormatting sqref="C41 F40 C48 C52 C54 C56 C58 C60 C62 E79 C83:D92 H83:I92 F83:F92">
    <cfRule type="notContainsBlanks" dxfId="84" priority="4932">
      <formula>LEN(TRIM(C40))&gt;0</formula>
    </cfRule>
  </conditionalFormatting>
  <conditionalFormatting sqref="F18:I18">
    <cfRule type="expression" dxfId="83" priority="102">
      <formula>$AN$18</formula>
    </cfRule>
  </conditionalFormatting>
  <conditionalFormatting sqref="C71:H75">
    <cfRule type="notContainsBlanks" dxfId="82" priority="99">
      <formula>LEN(TRIM(C71))&gt;0</formula>
    </cfRule>
  </conditionalFormatting>
  <conditionalFormatting sqref="C71:H75 C83:C92 I83:I112">
    <cfRule type="expression" dxfId="81" priority="4934">
      <formula>$AO71</formula>
    </cfRule>
  </conditionalFormatting>
  <conditionalFormatting sqref="C83:E92 H83:I112">
    <cfRule type="expression" dxfId="80" priority="100">
      <formula>$AP83=TRUE</formula>
    </cfRule>
  </conditionalFormatting>
  <conditionalFormatting sqref="C83:C92 I83:I112">
    <cfRule type="expression" dxfId="79" priority="98">
      <formula>AND($AQ83,NOT(ISBLANK(C83)))</formula>
    </cfRule>
  </conditionalFormatting>
  <conditionalFormatting sqref="O83 AG83:AG112">
    <cfRule type="expression" dxfId="78" priority="96">
      <formula>AND(J83,K83)</formula>
    </cfRule>
  </conditionalFormatting>
  <conditionalFormatting sqref="O83 AG83:AG112">
    <cfRule type="expression" dxfId="77" priority="95">
      <formula>AND(IF(J83,O83,TRUE),LEN(TRIM(O83))&gt;0)</formula>
    </cfRule>
  </conditionalFormatting>
  <conditionalFormatting sqref="O83 AG83:AG112">
    <cfRule type="expression" dxfId="76" priority="94">
      <formula>K83 = FALSE</formula>
    </cfRule>
  </conditionalFormatting>
  <conditionalFormatting sqref="O83">
    <cfRule type="expression" dxfId="75" priority="93">
      <formula>OR(L83 = TRUE, AND(LEN(O83) &gt; 0, K83 = FALSE))</formula>
    </cfRule>
  </conditionalFormatting>
  <conditionalFormatting sqref="U83">
    <cfRule type="expression" dxfId="74" priority="92">
      <formula>AND(P83,Q83)</formula>
    </cfRule>
  </conditionalFormatting>
  <conditionalFormatting sqref="U83">
    <cfRule type="expression" dxfId="73" priority="91">
      <formula>AND(IF(P83,U83,TRUE),LEN(TRIM(U83))&gt;0)</formula>
    </cfRule>
  </conditionalFormatting>
  <conditionalFormatting sqref="U83">
    <cfRule type="expression" dxfId="72" priority="90">
      <formula>Q83 = FALSE</formula>
    </cfRule>
  </conditionalFormatting>
  <conditionalFormatting sqref="U83">
    <cfRule type="expression" dxfId="71" priority="89">
      <formula>OR(R83 = TRUE, AND(LEN(U83) &gt;0, Q83 = FALSE))</formula>
    </cfRule>
  </conditionalFormatting>
  <conditionalFormatting sqref="O84:O92">
    <cfRule type="expression" dxfId="70" priority="80">
      <formula>AND(J84,K84)</formula>
    </cfRule>
  </conditionalFormatting>
  <conditionalFormatting sqref="O84:O92">
    <cfRule type="expression" dxfId="69" priority="79">
      <formula>AND(IF(J84,O84,TRUE),LEN(TRIM(O84))&gt;0)</formula>
    </cfRule>
  </conditionalFormatting>
  <conditionalFormatting sqref="O84:O92">
    <cfRule type="expression" dxfId="68" priority="78">
      <formula>K84 = FALSE</formula>
    </cfRule>
  </conditionalFormatting>
  <conditionalFormatting sqref="O84:O92">
    <cfRule type="expression" dxfId="67" priority="77">
      <formula>OR(L84 = TRUE, AND(LEN(O84) &gt; 0, K84 = FALSE))</formula>
    </cfRule>
  </conditionalFormatting>
  <conditionalFormatting sqref="U84:U92">
    <cfRule type="expression" dxfId="66" priority="76">
      <formula>AND(P84,Q84)</formula>
    </cfRule>
  </conditionalFormatting>
  <conditionalFormatting sqref="U84:U92">
    <cfRule type="expression" dxfId="65" priority="75">
      <formula>AND(IF(P84,U84,TRUE),LEN(TRIM(U84))&gt;0)</formula>
    </cfRule>
  </conditionalFormatting>
  <conditionalFormatting sqref="U84:U92">
    <cfRule type="expression" dxfId="64" priority="74">
      <formula>Q84 = FALSE</formula>
    </cfRule>
  </conditionalFormatting>
  <conditionalFormatting sqref="U84:U92">
    <cfRule type="expression" dxfId="63" priority="73">
      <formula>OR(R84 = TRUE, AND(LEN(U84) &gt;0, Q84 = FALSE))</formula>
    </cfRule>
  </conditionalFormatting>
  <conditionalFormatting sqref="AM83:AM92">
    <cfRule type="expression" dxfId="62" priority="68">
      <formula>AND(AH83,AI83)</formula>
    </cfRule>
  </conditionalFormatting>
  <conditionalFormatting sqref="AM83:AM92">
    <cfRule type="expression" dxfId="61" priority="67">
      <formula>AND(IF(AH83,AM83,TRUE),LEN(TRIM(AM83))&gt;0)</formula>
    </cfRule>
  </conditionalFormatting>
  <conditionalFormatting sqref="AM83:AM92">
    <cfRule type="expression" dxfId="60" priority="66">
      <formula>AI83 = FALSE</formula>
    </cfRule>
  </conditionalFormatting>
  <conditionalFormatting sqref="AM83:AM92">
    <cfRule type="expression" dxfId="59" priority="65">
      <formula>AJ83 = TRUE</formula>
    </cfRule>
  </conditionalFormatting>
  <conditionalFormatting sqref="C93:D102 H93:I102 F93:F102">
    <cfRule type="notContainsBlanks" dxfId="58" priority="63">
      <formula>LEN(TRIM(C93))&gt;0</formula>
    </cfRule>
  </conditionalFormatting>
  <conditionalFormatting sqref="C93:C102">
    <cfRule type="expression" dxfId="57" priority="64">
      <formula>$AO93</formula>
    </cfRule>
  </conditionalFormatting>
  <conditionalFormatting sqref="C93:E102">
    <cfRule type="expression" dxfId="56" priority="62">
      <formula>$AP93=TRUE</formula>
    </cfRule>
  </conditionalFormatting>
  <conditionalFormatting sqref="C93:C102">
    <cfRule type="expression" dxfId="55" priority="61">
      <formula>AND($AQ93,NOT(ISBLANK(C93)))</formula>
    </cfRule>
  </conditionalFormatting>
  <conditionalFormatting sqref="O93">
    <cfRule type="expression" dxfId="54" priority="60">
      <formula>AND(J93,K93)</formula>
    </cfRule>
  </conditionalFormatting>
  <conditionalFormatting sqref="O93">
    <cfRule type="expression" dxfId="53" priority="59">
      <formula>AND(IF(J93,O93,TRUE),LEN(TRIM(O93))&gt;0)</formula>
    </cfRule>
  </conditionalFormatting>
  <conditionalFormatting sqref="O93">
    <cfRule type="expression" dxfId="52" priority="58">
      <formula>K93 = FALSE</formula>
    </cfRule>
  </conditionalFormatting>
  <conditionalFormatting sqref="O93">
    <cfRule type="expression" dxfId="51" priority="57">
      <formula>OR(L93 = TRUE, AND(LEN(O93) &gt; 0, K93 = FALSE))</formula>
    </cfRule>
  </conditionalFormatting>
  <conditionalFormatting sqref="U93">
    <cfRule type="expression" dxfId="50" priority="56">
      <formula>AND(P93,Q93)</formula>
    </cfRule>
  </conditionalFormatting>
  <conditionalFormatting sqref="U93">
    <cfRule type="expression" dxfId="49" priority="55">
      <formula>AND(IF(P93,U93,TRUE),LEN(TRIM(U93))&gt;0)</formula>
    </cfRule>
  </conditionalFormatting>
  <conditionalFormatting sqref="U93">
    <cfRule type="expression" dxfId="48" priority="54">
      <formula>Q93 = FALSE</formula>
    </cfRule>
  </conditionalFormatting>
  <conditionalFormatting sqref="U93">
    <cfRule type="expression" dxfId="47" priority="53">
      <formula>OR(R93 = TRUE, AND(LEN(U93) &gt;0, Q93 = FALSE))</formula>
    </cfRule>
  </conditionalFormatting>
  <conditionalFormatting sqref="O94:O102">
    <cfRule type="expression" dxfId="46" priority="52">
      <formula>AND(J94,K94)</formula>
    </cfRule>
  </conditionalFormatting>
  <conditionalFormatting sqref="O94:O102">
    <cfRule type="expression" dxfId="45" priority="51">
      <formula>AND(IF(J94,O94,TRUE),LEN(TRIM(O94))&gt;0)</formula>
    </cfRule>
  </conditionalFormatting>
  <conditionalFormatting sqref="O94:O102">
    <cfRule type="expression" dxfId="44" priority="50">
      <formula>K94 = FALSE</formula>
    </cfRule>
  </conditionalFormatting>
  <conditionalFormatting sqref="O94:O102">
    <cfRule type="expression" dxfId="43" priority="49">
      <formula>OR(L94 = TRUE, AND(LEN(O94) &gt; 0, K94 = FALSE))</formula>
    </cfRule>
  </conditionalFormatting>
  <conditionalFormatting sqref="U94:U102">
    <cfRule type="expression" dxfId="42" priority="48">
      <formula>AND(P94,Q94)</formula>
    </cfRule>
  </conditionalFormatting>
  <conditionalFormatting sqref="U94:U102">
    <cfRule type="expression" dxfId="41" priority="47">
      <formula>AND(IF(P94,U94,TRUE),LEN(TRIM(U94))&gt;0)</formula>
    </cfRule>
  </conditionalFormatting>
  <conditionalFormatting sqref="U94:U102">
    <cfRule type="expression" dxfId="40" priority="46">
      <formula>Q94 = FALSE</formula>
    </cfRule>
  </conditionalFormatting>
  <conditionalFormatting sqref="U94:U102">
    <cfRule type="expression" dxfId="39" priority="45">
      <formula>OR(R94 = TRUE, AND(LEN(U94) &gt;0, Q94 = FALSE))</formula>
    </cfRule>
  </conditionalFormatting>
  <conditionalFormatting sqref="AM93:AM102">
    <cfRule type="expression" dxfId="38" priority="40">
      <formula>AND(AH93,AI93)</formula>
    </cfRule>
  </conditionalFormatting>
  <conditionalFormatting sqref="AM93:AM102">
    <cfRule type="expression" dxfId="37" priority="39">
      <formula>AND(IF(AH93,AM93,TRUE),LEN(TRIM(AM93))&gt;0)</formula>
    </cfRule>
  </conditionalFormatting>
  <conditionalFormatting sqref="AM93:AM102">
    <cfRule type="expression" dxfId="36" priority="38">
      <formula>AI93 = FALSE</formula>
    </cfRule>
  </conditionalFormatting>
  <conditionalFormatting sqref="AM93:AM102">
    <cfRule type="expression" dxfId="35" priority="37">
      <formula>AJ93 = TRUE</formula>
    </cfRule>
  </conditionalFormatting>
  <conditionalFormatting sqref="C103:D112 H103:I112 F103:F112">
    <cfRule type="notContainsBlanks" dxfId="34" priority="35">
      <formula>LEN(TRIM(C103))&gt;0</formula>
    </cfRule>
  </conditionalFormatting>
  <conditionalFormatting sqref="C103:C112">
    <cfRule type="expression" dxfId="33" priority="36">
      <formula>$AO103</formula>
    </cfRule>
  </conditionalFormatting>
  <conditionalFormatting sqref="C103:E112">
    <cfRule type="expression" dxfId="32" priority="34">
      <formula>$AP103=TRUE</formula>
    </cfRule>
  </conditionalFormatting>
  <conditionalFormatting sqref="C103:C112">
    <cfRule type="expression" dxfId="31" priority="33">
      <formula>AND($AQ103,NOT(ISBLANK(C103)))</formula>
    </cfRule>
  </conditionalFormatting>
  <conditionalFormatting sqref="O103">
    <cfRule type="expression" dxfId="30" priority="32">
      <formula>AND(J103,K103)</formula>
    </cfRule>
  </conditionalFormatting>
  <conditionalFormatting sqref="O103">
    <cfRule type="expression" dxfId="29" priority="31">
      <formula>AND(IF(J103,O103,TRUE),LEN(TRIM(O103))&gt;0)</formula>
    </cfRule>
  </conditionalFormatting>
  <conditionalFormatting sqref="O103">
    <cfRule type="expression" dxfId="28" priority="30">
      <formula>K103 = FALSE</formula>
    </cfRule>
  </conditionalFormatting>
  <conditionalFormatting sqref="O103">
    <cfRule type="expression" dxfId="27" priority="29">
      <formula>OR(L103 = TRUE, AND(LEN(O103) &gt; 0, K103 = FALSE))</formula>
    </cfRule>
  </conditionalFormatting>
  <conditionalFormatting sqref="U103">
    <cfRule type="expression" dxfId="26" priority="28">
      <formula>AND(P103,Q103)</formula>
    </cfRule>
  </conditionalFormatting>
  <conditionalFormatting sqref="U103">
    <cfRule type="expression" dxfId="25" priority="27">
      <formula>AND(IF(P103,U103,TRUE),LEN(TRIM(U103))&gt;0)</formula>
    </cfRule>
  </conditionalFormatting>
  <conditionalFormatting sqref="U103">
    <cfRule type="expression" dxfId="24" priority="26">
      <formula>Q103 = FALSE</formula>
    </cfRule>
  </conditionalFormatting>
  <conditionalFormatting sqref="U103">
    <cfRule type="expression" dxfId="23" priority="25">
      <formula>OR(R103 = TRUE, AND(LEN(U103) &gt;0, Q103 = FALSE))</formula>
    </cfRule>
  </conditionalFormatting>
  <conditionalFormatting sqref="O104:O112">
    <cfRule type="expression" dxfId="22" priority="24">
      <formula>AND(J104,K104)</formula>
    </cfRule>
  </conditionalFormatting>
  <conditionalFormatting sqref="O104:O112">
    <cfRule type="expression" dxfId="21" priority="23">
      <formula>AND(IF(J104,O104,TRUE),LEN(TRIM(O104))&gt;0)</formula>
    </cfRule>
  </conditionalFormatting>
  <conditionalFormatting sqref="O104:O112">
    <cfRule type="expression" dxfId="20" priority="22">
      <formula>K104 = FALSE</formula>
    </cfRule>
  </conditionalFormatting>
  <conditionalFormatting sqref="O104:O112">
    <cfRule type="expression" dxfId="19" priority="21">
      <formula>OR(L104 = TRUE, AND(LEN(O104) &gt; 0, K104 = FALSE))</formula>
    </cfRule>
  </conditionalFormatting>
  <conditionalFormatting sqref="U104:U112">
    <cfRule type="expression" dxfId="18" priority="20">
      <formula>AND(P104,Q104)</formula>
    </cfRule>
  </conditionalFormatting>
  <conditionalFormatting sqref="U104:U112">
    <cfRule type="expression" dxfId="17" priority="19">
      <formula>AND(IF(P104,U104,TRUE),LEN(TRIM(U104))&gt;0)</formula>
    </cfRule>
  </conditionalFormatting>
  <conditionalFormatting sqref="U104:U112">
    <cfRule type="expression" dxfId="16" priority="18">
      <formula>Q104 = FALSE</formula>
    </cfRule>
  </conditionalFormatting>
  <conditionalFormatting sqref="U104:U112">
    <cfRule type="expression" dxfId="15" priority="17">
      <formula>OR(R104 = TRUE, AND(LEN(U104) &gt;0, Q104 = FALSE))</formula>
    </cfRule>
  </conditionalFormatting>
  <conditionalFormatting sqref="AM103:AM112">
    <cfRule type="expression" dxfId="14" priority="12">
      <formula>AND(AH103,AI103)</formula>
    </cfRule>
  </conditionalFormatting>
  <conditionalFormatting sqref="AM103:AM112">
    <cfRule type="expression" dxfId="13" priority="11">
      <formula>AND(IF(AH103,AM103,TRUE),LEN(TRIM(AM103))&gt;0)</formula>
    </cfRule>
  </conditionalFormatting>
  <conditionalFormatting sqref="AM103:AM112">
    <cfRule type="expression" dxfId="12" priority="10">
      <formula>AI103 = FALSE</formula>
    </cfRule>
  </conditionalFormatting>
  <conditionalFormatting sqref="AM103:AM112">
    <cfRule type="expression" dxfId="11" priority="9">
      <formula>AJ103 = TRUE</formula>
    </cfRule>
  </conditionalFormatting>
  <conditionalFormatting sqref="F40:I42">
    <cfRule type="expression" dxfId="10" priority="10097">
      <formula>$C$41=$AO$182</formula>
    </cfRule>
  </conditionalFormatting>
  <conditionalFormatting sqref="AG83:AG112">
    <cfRule type="expression" dxfId="9" priority="10111">
      <formula>OR(AD83 = TRUE, AND(LEN(AG83)&gt;0, AC83 = FALSE))</formula>
    </cfRule>
  </conditionalFormatting>
  <conditionalFormatting sqref="AA83">
    <cfRule type="expression" dxfId="8" priority="8">
      <formula>AND(V83,W83)</formula>
    </cfRule>
  </conditionalFormatting>
  <conditionalFormatting sqref="AA83">
    <cfRule type="expression" dxfId="7" priority="7">
      <formula>AND(IF(V83,AA83,TRUE),LEN(TRIM(AA83))&gt;0)</formula>
    </cfRule>
  </conditionalFormatting>
  <conditionalFormatting sqref="AA83">
    <cfRule type="expression" dxfId="6" priority="6">
      <formula>W83 = FALSE</formula>
    </cfRule>
  </conditionalFormatting>
  <conditionalFormatting sqref="AA83">
    <cfRule type="expression" dxfId="5" priority="5">
      <formula>OR(X83 = TRUE, AND(LEN(AA83) &gt;0, W83 = FALSE))</formula>
    </cfRule>
  </conditionalFormatting>
  <conditionalFormatting sqref="AA84:AA112">
    <cfRule type="expression" dxfId="4" priority="4">
      <formula>AND(V84,W84)</formula>
    </cfRule>
  </conditionalFormatting>
  <conditionalFormatting sqref="AA84:AA112">
    <cfRule type="expression" dxfId="3" priority="3">
      <formula>AND(IF(V84,AA84,TRUE),LEN(TRIM(AA84))&gt;0)</formula>
    </cfRule>
  </conditionalFormatting>
  <conditionalFormatting sqref="AA84:AA112">
    <cfRule type="expression" dxfId="2" priority="2">
      <formula>W84 = FALSE</formula>
    </cfRule>
  </conditionalFormatting>
  <conditionalFormatting sqref="AA84:AA112">
    <cfRule type="expression" dxfId="1" priority="1">
      <formula>OR(X84 = TRUE, AND(LEN(AA84) &gt;0, W84 = FALSE))</formula>
    </cfRule>
  </conditionalFormatting>
  <dataValidations count="6">
    <dataValidation type="list" allowBlank="1" showInputMessage="1" showErrorMessage="1" sqref="C41" xr:uid="{00000000-0002-0000-0B00-000000000000}">
      <formula1>$AO$181:$AO$182</formula1>
    </dataValidation>
    <dataValidation type="list" allowBlank="1" showDropDown="1" showInputMessage="1" showErrorMessage="1" error="Use Checkbox" prompt="Use Checkbox" sqref="AQ83:AQ112" xr:uid="{00000000-0002-0000-0B00-000002000000}">
      <formula1>TorF</formula1>
    </dataValidation>
    <dataValidation type="whole" allowBlank="1" showDropDown="1" showInputMessage="1" showErrorMessage="1" error="Enter a number" prompt="Enter cfm/100sf" sqref="O83:O112" xr:uid="{7AE5A9F5-368E-4C71-AAEF-E120A6A843D3}">
      <formula1>0</formula1>
      <formula2>4</formula2>
    </dataValidation>
    <dataValidation type="decimal" allowBlank="1" showDropDown="1" showInputMessage="1" showErrorMessage="1" error="Enter a number" prompt="Enter cfm25" sqref="U83:U112" xr:uid="{09E443F6-BE21-4B4D-A966-7C438D8C47B9}">
      <formula1>0</formula1>
      <formula2>10000</formula2>
    </dataValidation>
    <dataValidation type="whole" allowBlank="1" showDropDown="1" showInputMessage="1" showErrorMessage="1" error="Enter a number" prompt="Enter Ventilation Rate" sqref="AG83:AG112 AM83:AM112" xr:uid="{E192086A-DC96-4A71-871B-723CFE79652D}">
      <formula1>0</formula1>
      <formula2>200</formula2>
    </dataValidation>
    <dataValidation type="decimal" allowBlank="1" showDropDown="1" showInputMessage="1" showErrorMessage="1" error="Enter a number" prompt="Enter WRI Score" sqref="AA83:AA112" xr:uid="{ADD1093B-8961-406F-92B8-EF930D3CF00A}">
      <formula1>0</formula1>
      <formula2>100</formula2>
    </dataValidation>
  </dataValidations>
  <pageMargins left="0.7" right="0.7" top="0.75" bottom="0.75" header="0.3" footer="0.3"/>
  <pageSetup scale="51" fitToHeight="0" orientation="landscape" r:id="rId1"/>
  <rowBreaks count="3" manualBreakCount="3">
    <brk id="33" max="8" man="1"/>
    <brk id="66" max="16383" man="1"/>
    <brk id="113" max="8" man="1"/>
  </rowBreaks>
  <drawing r:id="rId2"/>
  <extLst>
    <ext xmlns:x14="http://schemas.microsoft.com/office/spreadsheetml/2009/9/main" uri="{78C0D931-6437-407d-A8EE-F0AAD7539E65}">
      <x14:conditionalFormattings>
        <x14:conditionalFormatting xmlns:xm="http://schemas.microsoft.com/office/excel/2006/main">
          <x14:cfRule type="expression" priority="97" id="{BC88F903-CDDD-4431-92F9-32E5434E2053}">
            <xm:f>OR('Verification Report'!$AG$2,'Verification Report'!$AG$3)</xm:f>
            <x14:dxf>
              <font>
                <b/>
                <i val="0"/>
                <color theme="1"/>
              </font>
              <fill>
                <patternFill>
                  <bgColor rgb="FFFF0000"/>
                </patternFill>
              </fill>
            </x14:dxf>
          </x14:cfRule>
          <xm:sqref>C18:D18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DD61B7DB35B22439A8F8301D749056D" ma:contentTypeVersion="6" ma:contentTypeDescription="Create a new document." ma:contentTypeScope="" ma:versionID="c8354b98d85294d02dcd23fb8ecc674b">
  <xsd:schema xmlns:xsd="http://www.w3.org/2001/XMLSchema" xmlns:xs="http://www.w3.org/2001/XMLSchema" xmlns:p="http://schemas.microsoft.com/office/2006/metadata/properties" xmlns:ns2="cfe21db9-b205-4d15-a3dc-e61c5aeea9df" xmlns:ns3="f5b3818d-a238-4f5f-bb89-563ccc9a8fc8" targetNamespace="http://schemas.microsoft.com/office/2006/metadata/properties" ma:root="true" ma:fieldsID="090f45d3e42872ce06cf9cd72c2d4406" ns2:_="" ns3:_="">
    <xsd:import namespace="cfe21db9-b205-4d15-a3dc-e61c5aeea9df"/>
    <xsd:import namespace="f5b3818d-a238-4f5f-bb89-563ccc9a8fc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e21db9-b205-4d15-a3dc-e61c5aeea9d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5b3818d-a238-4f5f-bb89-563ccc9a8fc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EA8791-AAA4-47F4-BD39-214CC40C9249}">
  <ds:schemaRefs>
    <ds:schemaRef ds:uri="http://schemas.microsoft.com/sharepoint/v3/contenttype/forms"/>
  </ds:schemaRefs>
</ds:datastoreItem>
</file>

<file path=customXml/itemProps2.xml><?xml version="1.0" encoding="utf-8"?>
<ds:datastoreItem xmlns:ds="http://schemas.openxmlformats.org/officeDocument/2006/customXml" ds:itemID="{CC5DF9C0-CAB3-4719-B26C-CC62800FB95A}">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F448EC7-49F9-4EC2-B9D4-1B6B81A16E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e21db9-b205-4d15-a3dc-e61c5aeea9df"/>
    <ds:schemaRef ds:uri="f5b3818d-a238-4f5f-bb89-563ccc9a8fc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904</vt:i4>
      </vt:variant>
    </vt:vector>
  </HeadingPairs>
  <TitlesOfParts>
    <vt:vector size="919" baseType="lpstr">
      <vt:lpstr>Info &amp; Intro</vt:lpstr>
      <vt:lpstr>Overview</vt:lpstr>
      <vt:lpstr>Req. Doc.</vt:lpstr>
      <vt:lpstr>Verification Report</vt:lpstr>
      <vt:lpstr>Rough Sig.</vt:lpstr>
      <vt:lpstr>Final Sig.</vt:lpstr>
      <vt:lpstr>Table 602.1.12</vt:lpstr>
      <vt:lpstr>Figure 6(2)</vt:lpstr>
      <vt:lpstr>701.4.3.2.1</vt:lpstr>
      <vt:lpstr>Table 901.9.1</vt:lpstr>
      <vt:lpstr>Table 1203.6(B)</vt:lpstr>
      <vt:lpstr>Table 1203.11.1.1</vt:lpstr>
      <vt:lpstr>Table 1203.11.1.2</vt:lpstr>
      <vt:lpstr>Table 1203.12</vt:lpstr>
      <vt:lpstr>Errata</vt:lpstr>
      <vt:lpstr>dbState</vt:lpstr>
      <vt:lpstr>dd1201_1</vt:lpstr>
      <vt:lpstr>dd1201_4</vt:lpstr>
      <vt:lpstr>dd1201_5</vt:lpstr>
      <vt:lpstr>dd1202_1</vt:lpstr>
      <vt:lpstr>dd1202_10</vt:lpstr>
      <vt:lpstr>dd1202_11</vt:lpstr>
      <vt:lpstr>dd1202_12_a</vt:lpstr>
      <vt:lpstr>dd1202_12_b</vt:lpstr>
      <vt:lpstr>dd1202_12_c</vt:lpstr>
      <vt:lpstr>dd1202_12_d</vt:lpstr>
      <vt:lpstr>dd1202_13</vt:lpstr>
      <vt:lpstr>dd1202_2</vt:lpstr>
      <vt:lpstr>dd1202_3</vt:lpstr>
      <vt:lpstr>dd1202_4</vt:lpstr>
      <vt:lpstr>dd1202_5</vt:lpstr>
      <vt:lpstr>dd1202_6</vt:lpstr>
      <vt:lpstr>dd1202_7_1</vt:lpstr>
      <vt:lpstr>dd1202_7_10</vt:lpstr>
      <vt:lpstr>dd1202_7_11</vt:lpstr>
      <vt:lpstr>dd1202_7_12</vt:lpstr>
      <vt:lpstr>dd1202_7_2</vt:lpstr>
      <vt:lpstr>dd1202_7_3</vt:lpstr>
      <vt:lpstr>dd1202_7_4</vt:lpstr>
      <vt:lpstr>dd1202_7_5</vt:lpstr>
      <vt:lpstr>dd1202_7_6</vt:lpstr>
      <vt:lpstr>dd1202_7_7</vt:lpstr>
      <vt:lpstr>dd1202_7_8</vt:lpstr>
      <vt:lpstr>dd1202_7_9</vt:lpstr>
      <vt:lpstr>dd1202_9</vt:lpstr>
      <vt:lpstr>dd1203_1</vt:lpstr>
      <vt:lpstr>dd1203_1_</vt:lpstr>
      <vt:lpstr>dd1203_4</vt:lpstr>
      <vt:lpstr>dd1203_5_a</vt:lpstr>
      <vt:lpstr>dd1203_5_b</vt:lpstr>
      <vt:lpstr>dd1203_5_c</vt:lpstr>
      <vt:lpstr>dd1203_5_d</vt:lpstr>
      <vt:lpstr>dd1203_5_e</vt:lpstr>
      <vt:lpstr>dd1203_5_f</vt:lpstr>
      <vt:lpstr>dd1203_5_g</vt:lpstr>
      <vt:lpstr>dd1203_5_h</vt:lpstr>
      <vt:lpstr>dd1203_5_i</vt:lpstr>
      <vt:lpstr>dd1203_5_j</vt:lpstr>
      <vt:lpstr>dd1203_5_k</vt:lpstr>
      <vt:lpstr>dd1203_5_l</vt:lpstr>
      <vt:lpstr>dd1203_8</vt:lpstr>
      <vt:lpstr>dd1203_9</vt:lpstr>
      <vt:lpstr>dd1204_</vt:lpstr>
      <vt:lpstr>dd1204_3_1</vt:lpstr>
      <vt:lpstr>dd1204_3_2</vt:lpstr>
      <vt:lpstr>dd1204_3_3</vt:lpstr>
      <vt:lpstr>dd1204_3_4</vt:lpstr>
      <vt:lpstr>dd1205_1</vt:lpstr>
      <vt:lpstr>dd1205_10</vt:lpstr>
      <vt:lpstr>dd1205_11</vt:lpstr>
      <vt:lpstr>dd1205_12_a</vt:lpstr>
      <vt:lpstr>dd1205_12_b</vt:lpstr>
      <vt:lpstr>dd1205_2_1</vt:lpstr>
      <vt:lpstr>dd1205_2_2</vt:lpstr>
      <vt:lpstr>dd1205_2_3</vt:lpstr>
      <vt:lpstr>dd1205_2_4</vt:lpstr>
      <vt:lpstr>dd1205_2_5</vt:lpstr>
      <vt:lpstr>dd1205_2_6</vt:lpstr>
      <vt:lpstr>dd1205_3_a_1</vt:lpstr>
      <vt:lpstr>dd1205_3_a_2</vt:lpstr>
      <vt:lpstr>dd1205_3_b</vt:lpstr>
      <vt:lpstr>dd1205_5</vt:lpstr>
      <vt:lpstr>dd1205_6_1</vt:lpstr>
      <vt:lpstr>dd1205_6_2</vt:lpstr>
      <vt:lpstr>dd1205_6_3</vt:lpstr>
      <vt:lpstr>dd1205_8</vt:lpstr>
      <vt:lpstr>dd1205_8_1</vt:lpstr>
      <vt:lpstr>dd1205_8_2</vt:lpstr>
      <vt:lpstr>dd1205_8_3</vt:lpstr>
      <vt:lpstr>dd1205_8_4</vt:lpstr>
      <vt:lpstr>dd1205_8_5</vt:lpstr>
      <vt:lpstr>dd1205_8_6</vt:lpstr>
      <vt:lpstr>dd1205_8_7</vt:lpstr>
      <vt:lpstr>dd1205_8_8</vt:lpstr>
      <vt:lpstr>dd1205_9_a</vt:lpstr>
      <vt:lpstr>dd1205_9_b</vt:lpstr>
      <vt:lpstr>dd1206_1_6</vt:lpstr>
      <vt:lpstr>dd1206_1_8</vt:lpstr>
      <vt:lpstr>ddAttachedGarage</vt:lpstr>
      <vt:lpstr>ddAttic</vt:lpstr>
      <vt:lpstr>ddBuildingCode</vt:lpstr>
      <vt:lpstr>ddCDucts</vt:lpstr>
      <vt:lpstr>ddCool1</vt:lpstr>
      <vt:lpstr>ddCool2</vt:lpstr>
      <vt:lpstr>ddCool3</vt:lpstr>
      <vt:lpstr>ddEnergyCode</vt:lpstr>
      <vt:lpstr>ddFoundation</vt:lpstr>
      <vt:lpstr>ddFuel</vt:lpstr>
      <vt:lpstr>ddHDucts</vt:lpstr>
      <vt:lpstr>ddHeat1</vt:lpstr>
      <vt:lpstr>ddHeat2</vt:lpstr>
      <vt:lpstr>ddHeat3</vt:lpstr>
      <vt:lpstr>ddRadiantHydronic</vt:lpstr>
      <vt:lpstr>ddTEInsulation</vt:lpstr>
      <vt:lpstr>dstAttachedGarage</vt:lpstr>
      <vt:lpstr>dstAttic</vt:lpstr>
      <vt:lpstr>dstBatch</vt:lpstr>
      <vt:lpstr>dstBuilderName</vt:lpstr>
      <vt:lpstr>dstBuildingCode</vt:lpstr>
      <vt:lpstr>dstBuildingOther</vt:lpstr>
      <vt:lpstr>dstCDucts</vt:lpstr>
      <vt:lpstr>dstCity</vt:lpstr>
      <vt:lpstr>dstCool1</vt:lpstr>
      <vt:lpstr>dstCool2</vt:lpstr>
      <vt:lpstr>dstCool3</vt:lpstr>
      <vt:lpstr>dstCounty</vt:lpstr>
      <vt:lpstr>dstEnergyCode</vt:lpstr>
      <vt:lpstr>dstEnergyOther</vt:lpstr>
      <vt:lpstr>dstFoundation</vt:lpstr>
      <vt:lpstr>dstFuel</vt:lpstr>
      <vt:lpstr>dstHDucts</vt:lpstr>
      <vt:lpstr>dstHeat1</vt:lpstr>
      <vt:lpstr>dstHeat2</vt:lpstr>
      <vt:lpstr>dstHeat3</vt:lpstr>
      <vt:lpstr>dstHomeAddress</vt:lpstr>
      <vt:lpstr>dstLot</vt:lpstr>
      <vt:lpstr>dstRadiantHydronic</vt:lpstr>
      <vt:lpstr>dstsSHGC</vt:lpstr>
      <vt:lpstr>dstState</vt:lpstr>
      <vt:lpstr>dstsUV</vt:lpstr>
      <vt:lpstr>dstTEInsulation</vt:lpstr>
      <vt:lpstr>dstwdSHGC</vt:lpstr>
      <vt:lpstr>dstwdUV</vt:lpstr>
      <vt:lpstr>dstZIP</vt:lpstr>
      <vt:lpstr>fsgBatchID</vt:lpstr>
      <vt:lpstr>fsgBatchSubmission120313_2_1</vt:lpstr>
      <vt:lpstr>fsgBatchSubmission120313_2_10</vt:lpstr>
      <vt:lpstr>fsgBatchSubmission120313_2_11</vt:lpstr>
      <vt:lpstr>fsgBatchSubmission120313_2_12</vt:lpstr>
      <vt:lpstr>fsgBatchSubmission120313_2_13</vt:lpstr>
      <vt:lpstr>fsgBatchSubmission120313_2_14</vt:lpstr>
      <vt:lpstr>fsgBatchSubmission120313_2_15</vt:lpstr>
      <vt:lpstr>fsgBatchSubmission120313_2_16</vt:lpstr>
      <vt:lpstr>fsgBatchSubmission120313_2_17</vt:lpstr>
      <vt:lpstr>fsgBatchSubmission120313_2_18</vt:lpstr>
      <vt:lpstr>fsgBatchSubmission120313_2_19</vt:lpstr>
      <vt:lpstr>fsgBatchSubmission120313_2_2</vt:lpstr>
      <vt:lpstr>fsgBatchSubmission120313_2_20</vt:lpstr>
      <vt:lpstr>fsgBatchSubmission120313_2_21</vt:lpstr>
      <vt:lpstr>fsgBatchSubmission120313_2_22</vt:lpstr>
      <vt:lpstr>fsgBatchSubmission120313_2_23</vt:lpstr>
      <vt:lpstr>fsgBatchSubmission120313_2_24</vt:lpstr>
      <vt:lpstr>fsgBatchSubmission120313_2_25</vt:lpstr>
      <vt:lpstr>fsgBatchSubmission120313_2_26</vt:lpstr>
      <vt:lpstr>fsgBatchSubmission120313_2_27</vt:lpstr>
      <vt:lpstr>fsgBatchSubmission120313_2_28</vt:lpstr>
      <vt:lpstr>fsgBatchSubmission120313_2_29</vt:lpstr>
      <vt:lpstr>fsgBatchSubmission120313_2_3</vt:lpstr>
      <vt:lpstr>fsgBatchSubmission120313_2_30</vt:lpstr>
      <vt:lpstr>fsgBatchSubmission120313_2_4</vt:lpstr>
      <vt:lpstr>fsgBatchSubmission120313_2_5</vt:lpstr>
      <vt:lpstr>fsgBatchSubmission120313_2_6</vt:lpstr>
      <vt:lpstr>fsgBatchSubmission120313_2_7</vt:lpstr>
      <vt:lpstr>fsgBatchSubmission120313_2_8</vt:lpstr>
      <vt:lpstr>fsgBatchSubmission120313_2_9</vt:lpstr>
      <vt:lpstr>fsgBatchSubmission12033_2_1</vt:lpstr>
      <vt:lpstr>fsgBatchSubmission12033_2_10</vt:lpstr>
      <vt:lpstr>fsgBatchSubmission12033_2_11</vt:lpstr>
      <vt:lpstr>fsgBatchSubmission12033_2_12</vt:lpstr>
      <vt:lpstr>fsgBatchSubmission12033_2_13</vt:lpstr>
      <vt:lpstr>fsgBatchSubmission12033_2_14</vt:lpstr>
      <vt:lpstr>fsgBatchSubmission12033_2_15</vt:lpstr>
      <vt:lpstr>fsgBatchSubmission12033_2_16</vt:lpstr>
      <vt:lpstr>fsgBatchSubmission12033_2_17</vt:lpstr>
      <vt:lpstr>fsgBatchSubmission12033_2_18</vt:lpstr>
      <vt:lpstr>fsgBatchSubmission12033_2_19</vt:lpstr>
      <vt:lpstr>fsgBatchSubmission12033_2_2</vt:lpstr>
      <vt:lpstr>fsgBatchSubmission12033_2_20</vt:lpstr>
      <vt:lpstr>fsgBatchSubmission12033_2_21</vt:lpstr>
      <vt:lpstr>fsgBatchSubmission12033_2_22</vt:lpstr>
      <vt:lpstr>fsgBatchSubmission12033_2_23</vt:lpstr>
      <vt:lpstr>fsgBatchSubmission12033_2_24</vt:lpstr>
      <vt:lpstr>fsgBatchSubmission12033_2_25</vt:lpstr>
      <vt:lpstr>fsgBatchSubmission12033_2_26</vt:lpstr>
      <vt:lpstr>fsgBatchSubmission12033_2_27</vt:lpstr>
      <vt:lpstr>fsgBatchSubmission12033_2_28</vt:lpstr>
      <vt:lpstr>fsgBatchSubmission12033_2_29</vt:lpstr>
      <vt:lpstr>fsgBatchSubmission12033_2_3</vt:lpstr>
      <vt:lpstr>fsgBatchSubmission12033_2_30</vt:lpstr>
      <vt:lpstr>fsgBatchSubmission12033_2_4</vt:lpstr>
      <vt:lpstr>fsgBatchSubmission12033_2_5</vt:lpstr>
      <vt:lpstr>fsgBatchSubmission12033_2_6</vt:lpstr>
      <vt:lpstr>fsgBatchSubmission12033_2_7</vt:lpstr>
      <vt:lpstr>fsgBatchSubmission12033_2_8</vt:lpstr>
      <vt:lpstr>fsgBatchSubmission12033_2_9</vt:lpstr>
      <vt:lpstr>fsgBatchSubmission12057_1_1</vt:lpstr>
      <vt:lpstr>fsgBatchSubmission12057_1_10</vt:lpstr>
      <vt:lpstr>fsgBatchSubmission12057_1_11</vt:lpstr>
      <vt:lpstr>fsgBatchSubmission12057_1_12</vt:lpstr>
      <vt:lpstr>fsgBatchSubmission12057_1_13</vt:lpstr>
      <vt:lpstr>fsgBatchSubmission12057_1_14</vt:lpstr>
      <vt:lpstr>fsgBatchSubmission12057_1_15</vt:lpstr>
      <vt:lpstr>fsgBatchSubmission12057_1_16</vt:lpstr>
      <vt:lpstr>fsgBatchSubmission12057_1_17</vt:lpstr>
      <vt:lpstr>fsgBatchSubmission12057_1_18</vt:lpstr>
      <vt:lpstr>fsgBatchSubmission12057_1_19</vt:lpstr>
      <vt:lpstr>fsgBatchSubmission12057_1_2</vt:lpstr>
      <vt:lpstr>fsgBatchSubmission12057_1_20</vt:lpstr>
      <vt:lpstr>fsgBatchSubmission12057_1_21</vt:lpstr>
      <vt:lpstr>fsgBatchSubmission12057_1_22</vt:lpstr>
      <vt:lpstr>fsgBatchSubmission12057_1_23</vt:lpstr>
      <vt:lpstr>fsgBatchSubmission12057_1_24</vt:lpstr>
      <vt:lpstr>fsgBatchSubmission12057_1_25</vt:lpstr>
      <vt:lpstr>fsgBatchSubmission12057_1_26</vt:lpstr>
      <vt:lpstr>fsgBatchSubmission12057_1_27</vt:lpstr>
      <vt:lpstr>fsgBatchSubmission12057_1_28</vt:lpstr>
      <vt:lpstr>fsgBatchSubmission12057_1_29</vt:lpstr>
      <vt:lpstr>fsgBatchSubmission12057_1_3</vt:lpstr>
      <vt:lpstr>fsgBatchSubmission12057_1_30</vt:lpstr>
      <vt:lpstr>fsgBatchSubmission12057_1_4</vt:lpstr>
      <vt:lpstr>fsgBatchSubmission12057_1_5</vt:lpstr>
      <vt:lpstr>fsgBatchSubmission12057_1_6</vt:lpstr>
      <vt:lpstr>fsgBatchSubmission12057_1_7</vt:lpstr>
      <vt:lpstr>fsgBatchSubmission12057_1_8</vt:lpstr>
      <vt:lpstr>fsgBatchSubmission12057_1_9</vt:lpstr>
      <vt:lpstr>fsgBatchSubmission12057_2_1</vt:lpstr>
      <vt:lpstr>fsgBatchSubmission12057_2_10</vt:lpstr>
      <vt:lpstr>fsgBatchSubmission12057_2_11</vt:lpstr>
      <vt:lpstr>fsgBatchSubmission12057_2_12</vt:lpstr>
      <vt:lpstr>fsgBatchSubmission12057_2_13</vt:lpstr>
      <vt:lpstr>fsgBatchSubmission12057_2_14</vt:lpstr>
      <vt:lpstr>fsgBatchSubmission12057_2_15</vt:lpstr>
      <vt:lpstr>fsgBatchSubmission12057_2_16</vt:lpstr>
      <vt:lpstr>fsgBatchSubmission12057_2_17</vt:lpstr>
      <vt:lpstr>fsgBatchSubmission12057_2_18</vt:lpstr>
      <vt:lpstr>fsgBatchSubmission12057_2_19</vt:lpstr>
      <vt:lpstr>fsgBatchSubmission12057_2_2</vt:lpstr>
      <vt:lpstr>fsgBatchSubmission12057_2_20</vt:lpstr>
      <vt:lpstr>fsgBatchSubmission12057_2_21</vt:lpstr>
      <vt:lpstr>fsgBatchSubmission12057_2_22</vt:lpstr>
      <vt:lpstr>fsgBatchSubmission12057_2_23</vt:lpstr>
      <vt:lpstr>fsgBatchSubmission12057_2_24</vt:lpstr>
      <vt:lpstr>fsgBatchSubmission12057_2_25</vt:lpstr>
      <vt:lpstr>fsgBatchSubmission12057_2_26</vt:lpstr>
      <vt:lpstr>fsgBatchSubmission12057_2_27</vt:lpstr>
      <vt:lpstr>fsgBatchSubmission12057_2_28</vt:lpstr>
      <vt:lpstr>fsgBatchSubmission12057_2_29</vt:lpstr>
      <vt:lpstr>fsgBatchSubmission12057_2_3</vt:lpstr>
      <vt:lpstr>fsgBatchSubmission12057_2_30</vt:lpstr>
      <vt:lpstr>fsgBatchSubmission12057_2_4</vt:lpstr>
      <vt:lpstr>fsgBatchSubmission12057_2_5</vt:lpstr>
      <vt:lpstr>fsgBatchSubmission12057_2_6</vt:lpstr>
      <vt:lpstr>fsgBatchSubmission12057_2_7</vt:lpstr>
      <vt:lpstr>fsgBatchSubmission12057_2_8</vt:lpstr>
      <vt:lpstr>fsgBatchSubmission12057_2_9</vt:lpstr>
      <vt:lpstr>fsgBatchSubmissionFinalAddress1</vt:lpstr>
      <vt:lpstr>fsgBatchSubmissionFinalAddress10</vt:lpstr>
      <vt:lpstr>fsgBatchSubmissionFinalAddress11</vt:lpstr>
      <vt:lpstr>fsgBatchSubmissionFinalAddress12</vt:lpstr>
      <vt:lpstr>fsgBatchSubmissionFinalAddress13</vt:lpstr>
      <vt:lpstr>fsgBatchSubmissionFinalAddress14</vt:lpstr>
      <vt:lpstr>fsgBatchSubmissionFinalAddress15</vt:lpstr>
      <vt:lpstr>fsgBatchSubmissionFinalAddress16</vt:lpstr>
      <vt:lpstr>fsgBatchSubmissionFinalAddress17</vt:lpstr>
      <vt:lpstr>fsgBatchSubmissionFinalAddress18</vt:lpstr>
      <vt:lpstr>fsgBatchSubmissionFinalAddress19</vt:lpstr>
      <vt:lpstr>fsgBatchSubmissionFinalAddress2</vt:lpstr>
      <vt:lpstr>fsgBatchSubmissionFinalAddress20</vt:lpstr>
      <vt:lpstr>fsgBatchSubmissionFinalAddress21</vt:lpstr>
      <vt:lpstr>fsgBatchSubmissionFinalAddress22</vt:lpstr>
      <vt:lpstr>fsgBatchSubmissionFinalAddress23</vt:lpstr>
      <vt:lpstr>fsgBatchSubmissionFinalAddress24</vt:lpstr>
      <vt:lpstr>fsgBatchSubmissionFinalAddress25</vt:lpstr>
      <vt:lpstr>fsgBatchSubmissionFinalAddress26</vt:lpstr>
      <vt:lpstr>fsgBatchSubmissionFinalAddress27</vt:lpstr>
      <vt:lpstr>fsgBatchSubmissionFinalAddress28</vt:lpstr>
      <vt:lpstr>fsgBatchSubmissionFinalAddress29</vt:lpstr>
      <vt:lpstr>fsgBatchSubmissionFinalAddress3</vt:lpstr>
      <vt:lpstr>fsgBatchSubmissionFinalAddress30</vt:lpstr>
      <vt:lpstr>fsgBatchSubmissionFinalAddress4</vt:lpstr>
      <vt:lpstr>fsgBatchSubmissionFinalAddress5</vt:lpstr>
      <vt:lpstr>fsgBatchSubmissionFinalAddress6</vt:lpstr>
      <vt:lpstr>fsgBatchSubmissionFinalAddress7</vt:lpstr>
      <vt:lpstr>fsgBatchSubmissionFinalAddress8</vt:lpstr>
      <vt:lpstr>fsgBatchSubmissionFinalAddress9</vt:lpstr>
      <vt:lpstr>fsgBatchSubmissionInspectionDate1</vt:lpstr>
      <vt:lpstr>fsgBatchSubmissionInspectionDate10</vt:lpstr>
      <vt:lpstr>fsgBatchSubmissionInspectionDate11</vt:lpstr>
      <vt:lpstr>fsgBatchSubmissionInspectionDate12</vt:lpstr>
      <vt:lpstr>fsgBatchSubmissionInspectionDate13</vt:lpstr>
      <vt:lpstr>fsgBatchSubmissionInspectionDate14</vt:lpstr>
      <vt:lpstr>fsgBatchSubmissionInspectionDate15</vt:lpstr>
      <vt:lpstr>fsgBatchSubmissionInspectionDate16</vt:lpstr>
      <vt:lpstr>fsgBatchSubmissionInspectionDate17</vt:lpstr>
      <vt:lpstr>fsgBatchSubmissionInspectionDate18</vt:lpstr>
      <vt:lpstr>fsgBatchSubmissionInspectionDate19</vt:lpstr>
      <vt:lpstr>fsgBatchSubmissionInspectionDate2</vt:lpstr>
      <vt:lpstr>fsgBatchSubmissionInspectionDate20</vt:lpstr>
      <vt:lpstr>fsgBatchSubmissionInspectionDate21</vt:lpstr>
      <vt:lpstr>fsgBatchSubmissionInspectionDate22</vt:lpstr>
      <vt:lpstr>fsgBatchSubmissionInspectionDate23</vt:lpstr>
      <vt:lpstr>fsgBatchSubmissionInspectionDate24</vt:lpstr>
      <vt:lpstr>fsgBatchSubmissionInspectionDate25</vt:lpstr>
      <vt:lpstr>fsgBatchSubmissionInspectionDate26</vt:lpstr>
      <vt:lpstr>fsgBatchSubmissionInspectionDate27</vt:lpstr>
      <vt:lpstr>fsgBatchSubmissionInspectionDate28</vt:lpstr>
      <vt:lpstr>fsgBatchSubmissionInspectionDate29</vt:lpstr>
      <vt:lpstr>fsgBatchSubmissionInspectionDate3</vt:lpstr>
      <vt:lpstr>fsgBatchSubmissionInspectionDate30</vt:lpstr>
      <vt:lpstr>fsgBatchSubmissionInspectionDate4</vt:lpstr>
      <vt:lpstr>fsgBatchSubmissionInspectionDate5</vt:lpstr>
      <vt:lpstr>fsgBatchSubmissionInspectionDate6</vt:lpstr>
      <vt:lpstr>fsgBatchSubmissionInspectionDate7</vt:lpstr>
      <vt:lpstr>fsgBatchSubmissionInspectionDate8</vt:lpstr>
      <vt:lpstr>fsgBatchSubmissionInspectionDate9</vt:lpstr>
      <vt:lpstr>fsgRemoveBatchAddress1</vt:lpstr>
      <vt:lpstr>fsgRemoveBatchAddress10</vt:lpstr>
      <vt:lpstr>fsgRemoveBatchAddress11</vt:lpstr>
      <vt:lpstr>fsgRemoveBatchAddress12</vt:lpstr>
      <vt:lpstr>fsgRemoveBatchAddress13</vt:lpstr>
      <vt:lpstr>fsgRemoveBatchAddress14</vt:lpstr>
      <vt:lpstr>fsgRemoveBatchAddress15</vt:lpstr>
      <vt:lpstr>fsgRemoveBatchAddress16</vt:lpstr>
      <vt:lpstr>fsgRemoveBatchAddress17</vt:lpstr>
      <vt:lpstr>fsgRemoveBatchAddress18</vt:lpstr>
      <vt:lpstr>fsgRemoveBatchAddress19</vt:lpstr>
      <vt:lpstr>fsgRemoveBatchAddress2</vt:lpstr>
      <vt:lpstr>fsgRemoveBatchAddress20</vt:lpstr>
      <vt:lpstr>fsgRemoveBatchAddress21</vt:lpstr>
      <vt:lpstr>fsgRemoveBatchAddress22</vt:lpstr>
      <vt:lpstr>fsgRemoveBatchAddress23</vt:lpstr>
      <vt:lpstr>fsgRemoveBatchAddress24</vt:lpstr>
      <vt:lpstr>fsgRemoveBatchAddress25</vt:lpstr>
      <vt:lpstr>fsgRemoveBatchAddress26</vt:lpstr>
      <vt:lpstr>fsgRemoveBatchAddress27</vt:lpstr>
      <vt:lpstr>fsgRemoveBatchAddress28</vt:lpstr>
      <vt:lpstr>fsgRemoveBatchAddress29</vt:lpstr>
      <vt:lpstr>fsgRemoveBatchAddress3</vt:lpstr>
      <vt:lpstr>fsgRemoveBatchAddress30</vt:lpstr>
      <vt:lpstr>fsgRemoveBatchAddress4</vt:lpstr>
      <vt:lpstr>fsgRemoveBatchAddress5</vt:lpstr>
      <vt:lpstr>fsgRemoveBatchAddress6</vt:lpstr>
      <vt:lpstr>fsgRemoveBatchAddress7</vt:lpstr>
      <vt:lpstr>fsgRemoveBatchAddress8</vt:lpstr>
      <vt:lpstr>fsgRemoveBatchAddress9</vt:lpstr>
      <vt:lpstr>fsgTeamVerifierElementsVerified1</vt:lpstr>
      <vt:lpstr>fsgTeamVerifierElementsVerified2</vt:lpstr>
      <vt:lpstr>fsgTeamVerifierElementsVerified3</vt:lpstr>
      <vt:lpstr>fsgTeamVerifierElementsVerified4</vt:lpstr>
      <vt:lpstr>fsgTeamVerifierElementsVerified5</vt:lpstr>
      <vt:lpstr>fsgTeamVerifierInspectionDate1</vt:lpstr>
      <vt:lpstr>fsgTeamVerifierInspectionDate2</vt:lpstr>
      <vt:lpstr>fsgTeamVerifierInspectionDate3</vt:lpstr>
      <vt:lpstr>fsgTeamVerifierInspectionDate4</vt:lpstr>
      <vt:lpstr>fsgTeamVerifierInspectionDate5</vt:lpstr>
      <vt:lpstr>fsgTeamVerifierName1</vt:lpstr>
      <vt:lpstr>fsgTeamVerifierName2</vt:lpstr>
      <vt:lpstr>fsgTeamVerifierName3</vt:lpstr>
      <vt:lpstr>fsgTeamVerifierName4</vt:lpstr>
      <vt:lpstr>fsgTeamVerifierName5</vt:lpstr>
      <vt:lpstr>fsgTeamVerifierRole1</vt:lpstr>
      <vt:lpstr>fsgTeamVerifierRole2</vt:lpstr>
      <vt:lpstr>fsgTeamVerifierRole3</vt:lpstr>
      <vt:lpstr>fsgTeamVerifierRole4</vt:lpstr>
      <vt:lpstr>fsgTeamVerifierRole5</vt:lpstr>
      <vt:lpstr>fsgVerifierComments</vt:lpstr>
      <vt:lpstr>fsgVerifierDate</vt:lpstr>
      <vt:lpstr>fsgVerifierEmail</vt:lpstr>
      <vt:lpstr>fsgVerifierEndTime</vt:lpstr>
      <vt:lpstr>fsgVerifierName</vt:lpstr>
      <vt:lpstr>fsgVerifierPhone</vt:lpstr>
      <vt:lpstr>fsgVerifierServiceDisclosure</vt:lpstr>
      <vt:lpstr>fsgVerifierServiceDisclosureOtherDesc</vt:lpstr>
      <vt:lpstr>fsgVerifierSign</vt:lpstr>
      <vt:lpstr>fsgVerifierStartTime</vt:lpstr>
      <vt:lpstr>hid113Instruction</vt:lpstr>
      <vt:lpstr>hid117Instruction</vt:lpstr>
      <vt:lpstr>hid152Instruction</vt:lpstr>
      <vt:lpstr>hid212Instruction</vt:lpstr>
      <vt:lpstr>hid217Instruction</vt:lpstr>
      <vt:lpstr>hid289Instruction</vt:lpstr>
      <vt:lpstr>hid292Instruction</vt:lpstr>
      <vt:lpstr>hidCityInstruction</vt:lpstr>
      <vt:lpstr>hidFSMandatoryMsg</vt:lpstr>
      <vt:lpstr>hidFSOverviewMsg</vt:lpstr>
      <vt:lpstr>hidIDInstruction</vt:lpstr>
      <vt:lpstr>hidODClimateFormula</vt:lpstr>
      <vt:lpstr>hidODClimateLabel</vt:lpstr>
      <vt:lpstr>hidODCountyFormula</vt:lpstr>
      <vt:lpstr>hidODCountyLabel</vt:lpstr>
      <vt:lpstr>hidODMoistFormula</vt:lpstr>
      <vt:lpstr>hidODMoistLabel</vt:lpstr>
      <vt:lpstr>hidODStateFormula</vt:lpstr>
      <vt:lpstr>hidODStateLabel</vt:lpstr>
      <vt:lpstr>hidODTropicalFormula</vt:lpstr>
      <vt:lpstr>hidODTropicalLabel</vt:lpstr>
      <vt:lpstr>hidODWarmFormula</vt:lpstr>
      <vt:lpstr>hidODWarmLabel</vt:lpstr>
      <vt:lpstr>hidOLBCOther</vt:lpstr>
      <vt:lpstr>hidOLECOther</vt:lpstr>
      <vt:lpstr>hidRSMandatoryMsg</vt:lpstr>
      <vt:lpstr>hidRSOverviewMsg</vt:lpstr>
      <vt:lpstr>hidVRErrorsMsg</vt:lpstr>
      <vt:lpstr>hidVRMandatoryMsg</vt:lpstr>
      <vt:lpstr>hidVROverviewMsg</vt:lpstr>
      <vt:lpstr>hidZIPInstruction</vt:lpstr>
      <vt:lpstr>'Final Sig.'!Print_Area</vt:lpstr>
      <vt:lpstr>Overview!Print_Area</vt:lpstr>
      <vt:lpstr>'Req. Doc.'!Print_Area</vt:lpstr>
      <vt:lpstr>'Rough Sig.'!Print_Area</vt:lpstr>
      <vt:lpstr>'Verification Report'!Print_Area</vt:lpstr>
      <vt:lpstr>ReportType</vt:lpstr>
      <vt:lpstr>rsgBatchSubmission120313_1_1</vt:lpstr>
      <vt:lpstr>rsgBatchSubmission120313_1_10</vt:lpstr>
      <vt:lpstr>rsgBatchSubmission120313_1_11</vt:lpstr>
      <vt:lpstr>rsgBatchSubmission120313_1_12</vt:lpstr>
      <vt:lpstr>rsgBatchSubmission120313_1_13</vt:lpstr>
      <vt:lpstr>rsgBatchSubmission120313_1_14</vt:lpstr>
      <vt:lpstr>rsgBatchSubmission120313_1_15</vt:lpstr>
      <vt:lpstr>rsgBatchSubmission120313_1_16</vt:lpstr>
      <vt:lpstr>rsgBatchSubmission120313_1_17</vt:lpstr>
      <vt:lpstr>rsgBatchSubmission120313_1_18</vt:lpstr>
      <vt:lpstr>rsgBatchSubmission120313_1_19</vt:lpstr>
      <vt:lpstr>rsgBatchSubmission120313_1_2</vt:lpstr>
      <vt:lpstr>rsgBatchSubmission120313_1_20</vt:lpstr>
      <vt:lpstr>rsgBatchSubmission120313_1_21</vt:lpstr>
      <vt:lpstr>rsgBatchSubmission120313_1_22</vt:lpstr>
      <vt:lpstr>rsgBatchSubmission120313_1_23</vt:lpstr>
      <vt:lpstr>rsgBatchSubmission120313_1_24</vt:lpstr>
      <vt:lpstr>rsgBatchSubmission120313_1_25</vt:lpstr>
      <vt:lpstr>rsgBatchSubmission120313_1_26</vt:lpstr>
      <vt:lpstr>rsgBatchSubmission120313_1_27</vt:lpstr>
      <vt:lpstr>rsgBatchSubmission120313_1_28</vt:lpstr>
      <vt:lpstr>rsgBatchSubmission120313_1_29</vt:lpstr>
      <vt:lpstr>rsgBatchSubmission120313_1_3</vt:lpstr>
      <vt:lpstr>rsgBatchSubmission120313_1_30</vt:lpstr>
      <vt:lpstr>rsgBatchSubmission120313_1_4</vt:lpstr>
      <vt:lpstr>rsgBatchSubmission120313_1_5</vt:lpstr>
      <vt:lpstr>rsgBatchSubmission120313_1_6</vt:lpstr>
      <vt:lpstr>rsgBatchSubmission120313_1_7</vt:lpstr>
      <vt:lpstr>rsgBatchSubmission120313_1_8</vt:lpstr>
      <vt:lpstr>rsgBatchSubmission120313_1_9</vt:lpstr>
      <vt:lpstr>rsgBatchSubmission12033_1_1</vt:lpstr>
      <vt:lpstr>rsgBatchSubmission12033_1_10</vt:lpstr>
      <vt:lpstr>rsgBatchSubmission12033_1_11</vt:lpstr>
      <vt:lpstr>rsgBatchSubmission12033_1_12</vt:lpstr>
      <vt:lpstr>rsgBatchSubmission12033_1_13</vt:lpstr>
      <vt:lpstr>rsgBatchSubmission12033_1_14</vt:lpstr>
      <vt:lpstr>rsgBatchSubmission12033_1_15</vt:lpstr>
      <vt:lpstr>rsgBatchSubmission12033_1_16</vt:lpstr>
      <vt:lpstr>rsgBatchSubmission12033_1_17</vt:lpstr>
      <vt:lpstr>rsgBatchSubmission12033_1_18</vt:lpstr>
      <vt:lpstr>rsgBatchSubmission12033_1_19</vt:lpstr>
      <vt:lpstr>rsgBatchSubmission12033_1_2</vt:lpstr>
      <vt:lpstr>rsgBatchSubmission12033_1_20</vt:lpstr>
      <vt:lpstr>rsgBatchSubmission12033_1_21</vt:lpstr>
      <vt:lpstr>rsgBatchSubmission12033_1_22</vt:lpstr>
      <vt:lpstr>rsgBatchSubmission12033_1_23</vt:lpstr>
      <vt:lpstr>rsgBatchSubmission12033_1_24</vt:lpstr>
      <vt:lpstr>rsgBatchSubmission12033_1_25</vt:lpstr>
      <vt:lpstr>rsgBatchSubmission12033_1_26</vt:lpstr>
      <vt:lpstr>rsgBatchSubmission12033_1_27</vt:lpstr>
      <vt:lpstr>rsgBatchSubmission12033_1_28</vt:lpstr>
      <vt:lpstr>rsgBatchSubmission12033_1_29</vt:lpstr>
      <vt:lpstr>rsgBatchSubmission12033_1_3</vt:lpstr>
      <vt:lpstr>rsgBatchSubmission12033_1_30</vt:lpstr>
      <vt:lpstr>rsgBatchSubmission12033_1_4</vt:lpstr>
      <vt:lpstr>rsgBatchSubmission12033_1_5</vt:lpstr>
      <vt:lpstr>rsgBatchSubmission12033_1_6</vt:lpstr>
      <vt:lpstr>rsgBatchSubmission12033_1_7</vt:lpstr>
      <vt:lpstr>rsgBatchSubmission12033_1_8</vt:lpstr>
      <vt:lpstr>rsgBatchSubmission12033_1_9</vt:lpstr>
      <vt:lpstr>rsgBatchSubmission12036_A_1</vt:lpstr>
      <vt:lpstr>rsgBatchSubmission12036_A_10</vt:lpstr>
      <vt:lpstr>rsgBatchSubmission12036_A_11</vt:lpstr>
      <vt:lpstr>rsgBatchSubmission12036_A_12</vt:lpstr>
      <vt:lpstr>rsgBatchSubmission12036_A_13</vt:lpstr>
      <vt:lpstr>rsgBatchSubmission12036_A_14</vt:lpstr>
      <vt:lpstr>rsgBatchSubmission12036_A_15</vt:lpstr>
      <vt:lpstr>rsgBatchSubmission12036_A_16</vt:lpstr>
      <vt:lpstr>rsgBatchSubmission12036_A_17</vt:lpstr>
      <vt:lpstr>rsgBatchSubmission12036_A_18</vt:lpstr>
      <vt:lpstr>rsgBatchSubmission12036_A_19</vt:lpstr>
      <vt:lpstr>rsgBatchSubmission12036_A_2</vt:lpstr>
      <vt:lpstr>rsgBatchSubmission12036_A_20</vt:lpstr>
      <vt:lpstr>rsgBatchSubmission12036_A_21</vt:lpstr>
      <vt:lpstr>rsgBatchSubmission12036_A_22</vt:lpstr>
      <vt:lpstr>rsgBatchSubmission12036_A_23</vt:lpstr>
      <vt:lpstr>rsgBatchSubmission12036_A_24</vt:lpstr>
      <vt:lpstr>rsgBatchSubmission12036_A_25</vt:lpstr>
      <vt:lpstr>rsgBatchSubmission12036_A_26</vt:lpstr>
      <vt:lpstr>rsgBatchSubmission12036_A_27</vt:lpstr>
      <vt:lpstr>rsgBatchSubmission12036_A_28</vt:lpstr>
      <vt:lpstr>rsgBatchSubmission12036_A_29</vt:lpstr>
      <vt:lpstr>rsgBatchSubmission12036_A_3</vt:lpstr>
      <vt:lpstr>rsgBatchSubmission12036_A_30</vt:lpstr>
      <vt:lpstr>rsgBatchSubmission12036_A_4</vt:lpstr>
      <vt:lpstr>rsgBatchSubmission12036_A_5</vt:lpstr>
      <vt:lpstr>rsgBatchSubmission12036_A_6</vt:lpstr>
      <vt:lpstr>rsgBatchSubmission12036_A_7</vt:lpstr>
      <vt:lpstr>rsgBatchSubmission12036_A_8</vt:lpstr>
      <vt:lpstr>rsgBatchSubmission12036_A_9</vt:lpstr>
      <vt:lpstr>rsgBatchSubmissionCity1</vt:lpstr>
      <vt:lpstr>rsgBatchSubmissionCity10</vt:lpstr>
      <vt:lpstr>rsgBatchSubmissionCity11</vt:lpstr>
      <vt:lpstr>rsgBatchSubmissionCity12</vt:lpstr>
      <vt:lpstr>rsgBatchSubmissionCity13</vt:lpstr>
      <vt:lpstr>rsgBatchSubmissionCity14</vt:lpstr>
      <vt:lpstr>rsgBatchSubmissionCity15</vt:lpstr>
      <vt:lpstr>rsgBatchSubmissionCity16</vt:lpstr>
      <vt:lpstr>rsgBatchSubmissionCity17</vt:lpstr>
      <vt:lpstr>rsgBatchSubmissionCity18</vt:lpstr>
      <vt:lpstr>rsgBatchSubmissionCity19</vt:lpstr>
      <vt:lpstr>rsgBatchSubmissionCity2</vt:lpstr>
      <vt:lpstr>rsgBatchSubmissionCity20</vt:lpstr>
      <vt:lpstr>rsgBatchSubmissionCity21</vt:lpstr>
      <vt:lpstr>rsgBatchSubmissionCity22</vt:lpstr>
      <vt:lpstr>rsgBatchSubmissionCity23</vt:lpstr>
      <vt:lpstr>rsgBatchSubmissionCity24</vt:lpstr>
      <vt:lpstr>rsgBatchSubmissionCity25</vt:lpstr>
      <vt:lpstr>rsgBatchSubmissionCity26</vt:lpstr>
      <vt:lpstr>rsgBatchSubmissionCity27</vt:lpstr>
      <vt:lpstr>rsgBatchSubmissionCity28</vt:lpstr>
      <vt:lpstr>rsgBatchSubmissionCity29</vt:lpstr>
      <vt:lpstr>rsgBatchSubmissionCity3</vt:lpstr>
      <vt:lpstr>rsgBatchSubmissionCity30</vt:lpstr>
      <vt:lpstr>rsgBatchSubmissionCity4</vt:lpstr>
      <vt:lpstr>rsgBatchSubmissionCity5</vt:lpstr>
      <vt:lpstr>rsgBatchSubmissionCity6</vt:lpstr>
      <vt:lpstr>rsgBatchSubmissionCity7</vt:lpstr>
      <vt:lpstr>rsgBatchSubmissionCity8</vt:lpstr>
      <vt:lpstr>rsgBatchSubmissionCity9</vt:lpstr>
      <vt:lpstr>rsgBatchSubmissionInspectionDate1</vt:lpstr>
      <vt:lpstr>rsgBatchSubmissionInspectionDate10</vt:lpstr>
      <vt:lpstr>rsgBatchSubmissionInspectionDate11</vt:lpstr>
      <vt:lpstr>rsgBatchSubmissionInspectionDate12</vt:lpstr>
      <vt:lpstr>rsgBatchSubmissionInspectionDate13</vt:lpstr>
      <vt:lpstr>rsgBatchSubmissionInspectionDate14</vt:lpstr>
      <vt:lpstr>rsgBatchSubmissionInspectionDate15</vt:lpstr>
      <vt:lpstr>rsgBatchSubmissionInspectionDate16</vt:lpstr>
      <vt:lpstr>rsgBatchSubmissionInspectionDate17</vt:lpstr>
      <vt:lpstr>rsgBatchSubmissionInspectionDate18</vt:lpstr>
      <vt:lpstr>rsgBatchSubmissionInspectionDate19</vt:lpstr>
      <vt:lpstr>rsgBatchSubmissionInspectionDate2</vt:lpstr>
      <vt:lpstr>rsgBatchSubmissionInspectionDate20</vt:lpstr>
      <vt:lpstr>rsgBatchSubmissionInspectionDate21</vt:lpstr>
      <vt:lpstr>rsgBatchSubmissionInspectionDate22</vt:lpstr>
      <vt:lpstr>rsgBatchSubmissionInspectionDate23</vt:lpstr>
      <vt:lpstr>rsgBatchSubmissionInspectionDate24</vt:lpstr>
      <vt:lpstr>rsgBatchSubmissionInspectionDate25</vt:lpstr>
      <vt:lpstr>rsgBatchSubmissionInspectionDate26</vt:lpstr>
      <vt:lpstr>rsgBatchSubmissionInspectionDate27</vt:lpstr>
      <vt:lpstr>rsgBatchSubmissionInspectionDate28</vt:lpstr>
      <vt:lpstr>rsgBatchSubmissionInspectionDate29</vt:lpstr>
      <vt:lpstr>rsgBatchSubmissionInspectionDate3</vt:lpstr>
      <vt:lpstr>rsgBatchSubmissionInspectionDate30</vt:lpstr>
      <vt:lpstr>rsgBatchSubmissionInspectionDate4</vt:lpstr>
      <vt:lpstr>rsgBatchSubmissionInspectionDate5</vt:lpstr>
      <vt:lpstr>rsgBatchSubmissionInspectionDate6</vt:lpstr>
      <vt:lpstr>rsgBatchSubmissionInspectionDate7</vt:lpstr>
      <vt:lpstr>rsgBatchSubmissionInspectionDate8</vt:lpstr>
      <vt:lpstr>rsgBatchSubmissionInspectionDate9</vt:lpstr>
      <vt:lpstr>rsgBatchSubmissionProjectID1</vt:lpstr>
      <vt:lpstr>rsgBatchSubmissionProjectID10</vt:lpstr>
      <vt:lpstr>rsgBatchSubmissionProjectID11</vt:lpstr>
      <vt:lpstr>rsgBatchSubmissionProjectID12</vt:lpstr>
      <vt:lpstr>rsgBatchSubmissionProjectID13</vt:lpstr>
      <vt:lpstr>rsgBatchSubmissionProjectID14</vt:lpstr>
      <vt:lpstr>rsgBatchSubmissionProjectID15</vt:lpstr>
      <vt:lpstr>rsgBatchSubmissionProjectID16</vt:lpstr>
      <vt:lpstr>rsgBatchSubmissionProjectID17</vt:lpstr>
      <vt:lpstr>rsgBatchSubmissionProjectID18</vt:lpstr>
      <vt:lpstr>rsgBatchSubmissionProjectID19</vt:lpstr>
      <vt:lpstr>rsgBatchSubmissionProjectID2</vt:lpstr>
      <vt:lpstr>rsgBatchSubmissionProjectID20</vt:lpstr>
      <vt:lpstr>rsgBatchSubmissionProjectID21</vt:lpstr>
      <vt:lpstr>rsgBatchSubmissionProjectID22</vt:lpstr>
      <vt:lpstr>rsgBatchSubmissionProjectID23</vt:lpstr>
      <vt:lpstr>rsgBatchSubmissionProjectID24</vt:lpstr>
      <vt:lpstr>rsgBatchSubmissionProjectID25</vt:lpstr>
      <vt:lpstr>rsgBatchSubmissionProjectID26</vt:lpstr>
      <vt:lpstr>rsgBatchSubmissionProjectID27</vt:lpstr>
      <vt:lpstr>rsgBatchSubmissionProjectID28</vt:lpstr>
      <vt:lpstr>rsgBatchSubmissionProjectID29</vt:lpstr>
      <vt:lpstr>rsgBatchSubmissionProjectID3</vt:lpstr>
      <vt:lpstr>rsgBatchSubmissionProjectID30</vt:lpstr>
      <vt:lpstr>rsgBatchSubmissionProjectID4</vt:lpstr>
      <vt:lpstr>rsgBatchSubmissionProjectID5</vt:lpstr>
      <vt:lpstr>rsgBatchSubmissionProjectID6</vt:lpstr>
      <vt:lpstr>rsgBatchSubmissionProjectID7</vt:lpstr>
      <vt:lpstr>rsgBatchSubmissionProjectID8</vt:lpstr>
      <vt:lpstr>rsgBatchSubmissionProjectID9</vt:lpstr>
      <vt:lpstr>rsgBatchSubmissionRoughAddress1</vt:lpstr>
      <vt:lpstr>rsgBatchSubmissionRoughAddress10</vt:lpstr>
      <vt:lpstr>rsgBatchSubmissionRoughAddress11</vt:lpstr>
      <vt:lpstr>rsgBatchSubmissionRoughAddress12</vt:lpstr>
      <vt:lpstr>rsgBatchSubmissionRoughAddress13</vt:lpstr>
      <vt:lpstr>rsgBatchSubmissionRoughAddress14</vt:lpstr>
      <vt:lpstr>rsgBatchSubmissionRoughAddress15</vt:lpstr>
      <vt:lpstr>rsgBatchSubmissionRoughAddress16</vt:lpstr>
      <vt:lpstr>rsgBatchSubmissionRoughAddress17</vt:lpstr>
      <vt:lpstr>rsgBatchSubmissionRoughAddress18</vt:lpstr>
      <vt:lpstr>rsgBatchSubmissionRoughAddress19</vt:lpstr>
      <vt:lpstr>rsgBatchSubmissionRoughAddress2</vt:lpstr>
      <vt:lpstr>rsgBatchSubmissionRoughAddress20</vt:lpstr>
      <vt:lpstr>rsgBatchSubmissionRoughAddress21</vt:lpstr>
      <vt:lpstr>rsgBatchSubmissionRoughAddress22</vt:lpstr>
      <vt:lpstr>rsgBatchSubmissionRoughAddress23</vt:lpstr>
      <vt:lpstr>rsgBatchSubmissionRoughAddress24</vt:lpstr>
      <vt:lpstr>rsgBatchSubmissionRoughAddress25</vt:lpstr>
      <vt:lpstr>rsgBatchSubmissionRoughAddress26</vt:lpstr>
      <vt:lpstr>rsgBatchSubmissionRoughAddress27</vt:lpstr>
      <vt:lpstr>rsgBatchSubmissionRoughAddress28</vt:lpstr>
      <vt:lpstr>rsgBatchSubmissionRoughAddress29</vt:lpstr>
      <vt:lpstr>rsgBatchSubmissionRoughAddress3</vt:lpstr>
      <vt:lpstr>rsgBatchSubmissionRoughAddress30</vt:lpstr>
      <vt:lpstr>rsgBatchSubmissionRoughAddress4</vt:lpstr>
      <vt:lpstr>rsgBatchSubmissionRoughAddress5</vt:lpstr>
      <vt:lpstr>rsgBatchSubmissionRoughAddress6</vt:lpstr>
      <vt:lpstr>rsgBatchSubmissionRoughAddress7</vt:lpstr>
      <vt:lpstr>rsgBatchSubmissionRoughAddress8</vt:lpstr>
      <vt:lpstr>rsgBatchSubmissionRoughAddress9</vt:lpstr>
      <vt:lpstr>rsgBatchSubmissionZIP1</vt:lpstr>
      <vt:lpstr>rsgBatchSubmissionZIP10</vt:lpstr>
      <vt:lpstr>rsgBatchSubmissionZIP11</vt:lpstr>
      <vt:lpstr>rsgBatchSubmissionZIP12</vt:lpstr>
      <vt:lpstr>rsgBatchSubmissionZIP13</vt:lpstr>
      <vt:lpstr>rsgBatchSubmissionZIP14</vt:lpstr>
      <vt:lpstr>rsgBatchSubmissionZIP15</vt:lpstr>
      <vt:lpstr>rsgBatchSubmissionZIP16</vt:lpstr>
      <vt:lpstr>rsgBatchSubmissionZIP17</vt:lpstr>
      <vt:lpstr>rsgBatchSubmissionZIP18</vt:lpstr>
      <vt:lpstr>rsgBatchSubmissionZIP19</vt:lpstr>
      <vt:lpstr>rsgBatchSubmissionZIP2</vt:lpstr>
      <vt:lpstr>rsgBatchSubmissionZIP20</vt:lpstr>
      <vt:lpstr>rsgBatchSubmissionZIP21</vt:lpstr>
      <vt:lpstr>rsgBatchSubmissionZIP22</vt:lpstr>
      <vt:lpstr>rsgBatchSubmissionZIP23</vt:lpstr>
      <vt:lpstr>rsgBatchSubmissionZIP24</vt:lpstr>
      <vt:lpstr>rsgBatchSubmissionZIP25</vt:lpstr>
      <vt:lpstr>rsgBatchSubmissionZIP26</vt:lpstr>
      <vt:lpstr>rsgBatchSubmissionZIP27</vt:lpstr>
      <vt:lpstr>rsgBatchSubmissionZIP28</vt:lpstr>
      <vt:lpstr>rsgBatchSubmissionZIP29</vt:lpstr>
      <vt:lpstr>rsgBatchSubmissionZIP3</vt:lpstr>
      <vt:lpstr>rsgBatchSubmissionZIP30</vt:lpstr>
      <vt:lpstr>rsgBatchSubmissionZIP4</vt:lpstr>
      <vt:lpstr>rsgBatchSubmissionZIP5</vt:lpstr>
      <vt:lpstr>rsgBatchSubmissionZIP6</vt:lpstr>
      <vt:lpstr>rsgBatchSubmissionZIP7</vt:lpstr>
      <vt:lpstr>rsgBatchSubmissionZIP8</vt:lpstr>
      <vt:lpstr>rsgBatchSubmissionZIP9</vt:lpstr>
      <vt:lpstr>rsgTeamVerifierElementsVerified1</vt:lpstr>
      <vt:lpstr>rsgTeamVerifierElementsVerified2</vt:lpstr>
      <vt:lpstr>rsgTeamVerifierElementsVerified3</vt:lpstr>
      <vt:lpstr>rsgTeamVerifierElementsVerified4</vt:lpstr>
      <vt:lpstr>rsgTeamVerifierElementsVerified5</vt:lpstr>
      <vt:lpstr>rsgTeamVerifierInspectionDate1</vt:lpstr>
      <vt:lpstr>rsgTeamVerifierInspectionDate2</vt:lpstr>
      <vt:lpstr>rsgTeamVerifierInspectionDate3</vt:lpstr>
      <vt:lpstr>rsgTeamVerifierInspectionDate4</vt:lpstr>
      <vt:lpstr>rsgTeamVerifierInspectionDate5</vt:lpstr>
      <vt:lpstr>rsgTeamVerifierName1</vt:lpstr>
      <vt:lpstr>rsgTeamVerifierName2</vt:lpstr>
      <vt:lpstr>rsgTeamVerifierName3</vt:lpstr>
      <vt:lpstr>rsgTeamVerifierName4</vt:lpstr>
      <vt:lpstr>rsgTeamVerifierName5</vt:lpstr>
      <vt:lpstr>rsgTeamVerifierRole1</vt:lpstr>
      <vt:lpstr>rsgTeamVerifierRole2</vt:lpstr>
      <vt:lpstr>rsgTeamVerifierRole3</vt:lpstr>
      <vt:lpstr>rsgTeamVerifierRole4</vt:lpstr>
      <vt:lpstr>rsgTeamVerifierRole5</vt:lpstr>
      <vt:lpstr>rsgVerifierComments</vt:lpstr>
      <vt:lpstr>rsgVerifierDate</vt:lpstr>
      <vt:lpstr>rsgVerifierEmail</vt:lpstr>
      <vt:lpstr>rsgVerifierEndTime</vt:lpstr>
      <vt:lpstr>rsgVerifierName</vt:lpstr>
      <vt:lpstr>rsgVerifierPhone</vt:lpstr>
      <vt:lpstr>rsgVerifierSign</vt:lpstr>
      <vt:lpstr>rsgVerifierStartTime</vt:lpstr>
      <vt:lpstr>startError</vt:lpstr>
      <vt:lpstr>TorF</vt:lpstr>
      <vt:lpstr>vch1201_1</vt:lpstr>
      <vt:lpstr>vch1201_2</vt:lpstr>
      <vt:lpstr>vch1201_3</vt:lpstr>
      <vt:lpstr>vch1201_4</vt:lpstr>
      <vt:lpstr>vch1201_5</vt:lpstr>
      <vt:lpstr>vch1202_1</vt:lpstr>
      <vt:lpstr>vch1202_10</vt:lpstr>
      <vt:lpstr>vch1202_11</vt:lpstr>
      <vt:lpstr>vch1202_12_a</vt:lpstr>
      <vt:lpstr>vch1202_12_b</vt:lpstr>
      <vt:lpstr>vch1202_12_c</vt:lpstr>
      <vt:lpstr>vch1202_12_d</vt:lpstr>
      <vt:lpstr>vch1202_13</vt:lpstr>
      <vt:lpstr>vch1202_14</vt:lpstr>
      <vt:lpstr>vch1202_2</vt:lpstr>
      <vt:lpstr>vch1202_3</vt:lpstr>
      <vt:lpstr>vch1202_4</vt:lpstr>
      <vt:lpstr>vch1202_5</vt:lpstr>
      <vt:lpstr>vch1202_6</vt:lpstr>
      <vt:lpstr>vch1202_7_1</vt:lpstr>
      <vt:lpstr>vch1202_7_10</vt:lpstr>
      <vt:lpstr>vch1202_7_11</vt:lpstr>
      <vt:lpstr>vch1202_7_12</vt:lpstr>
      <vt:lpstr>vch1202_7_2</vt:lpstr>
      <vt:lpstr>vch1202_7_3</vt:lpstr>
      <vt:lpstr>vch1202_7_4</vt:lpstr>
      <vt:lpstr>vch1202_7_5</vt:lpstr>
      <vt:lpstr>vch1202_7_6</vt:lpstr>
      <vt:lpstr>vch1202_7_7</vt:lpstr>
      <vt:lpstr>vch1202_7_8</vt:lpstr>
      <vt:lpstr>vch1202_7_9</vt:lpstr>
      <vt:lpstr>vch1202_8_12</vt:lpstr>
      <vt:lpstr>vch1202_9</vt:lpstr>
      <vt:lpstr>vch1203_1</vt:lpstr>
      <vt:lpstr>vch1203_1_</vt:lpstr>
      <vt:lpstr>vch1203_10_1a</vt:lpstr>
      <vt:lpstr>vch1203_10_1b</vt:lpstr>
      <vt:lpstr>vch1203_10_2</vt:lpstr>
      <vt:lpstr>vch1203_11_1_1</vt:lpstr>
      <vt:lpstr>vch1203_11_1_2a</vt:lpstr>
      <vt:lpstr>vch1203_11_1_2b</vt:lpstr>
      <vt:lpstr>vch1203_12</vt:lpstr>
      <vt:lpstr>vch1203_13_1_a</vt:lpstr>
      <vt:lpstr>vch1203_13_1_b</vt:lpstr>
      <vt:lpstr>vch1203_13_2</vt:lpstr>
      <vt:lpstr>vch1203_14</vt:lpstr>
      <vt:lpstr>vch1203_15_1a</vt:lpstr>
      <vt:lpstr>vch1203_15_1b</vt:lpstr>
      <vt:lpstr>vch1203_3</vt:lpstr>
      <vt:lpstr>vch1203_3_1</vt:lpstr>
      <vt:lpstr>vch1203_3_1_a</vt:lpstr>
      <vt:lpstr>vch1203_3_2</vt:lpstr>
      <vt:lpstr>vch1203_3_2_a</vt:lpstr>
      <vt:lpstr>vch1203_4</vt:lpstr>
      <vt:lpstr>vch1203_5_a</vt:lpstr>
      <vt:lpstr>vch1203_5_b</vt:lpstr>
      <vt:lpstr>vch1203_5_c</vt:lpstr>
      <vt:lpstr>vch1203_5_d</vt:lpstr>
      <vt:lpstr>vch1203_5_e</vt:lpstr>
      <vt:lpstr>vch1203_5_f</vt:lpstr>
      <vt:lpstr>vch1203_5_g</vt:lpstr>
      <vt:lpstr>vch1203_5_h</vt:lpstr>
      <vt:lpstr>vch1203_5_i</vt:lpstr>
      <vt:lpstr>vch1203_5_j</vt:lpstr>
      <vt:lpstr>vch1203_5_k</vt:lpstr>
      <vt:lpstr>vch1203_5_l</vt:lpstr>
      <vt:lpstr>vch1203_6</vt:lpstr>
      <vt:lpstr>vch1203_6_A</vt:lpstr>
      <vt:lpstr>vch1203_6_B</vt:lpstr>
      <vt:lpstr>vch1203_7</vt:lpstr>
      <vt:lpstr>vch1203_8</vt:lpstr>
      <vt:lpstr>vch1203_9</vt:lpstr>
      <vt:lpstr>vch1204_</vt:lpstr>
      <vt:lpstr>vch1204_1</vt:lpstr>
      <vt:lpstr>vch1204_2</vt:lpstr>
      <vt:lpstr>vch1204_3_1</vt:lpstr>
      <vt:lpstr>vch1204_3_2</vt:lpstr>
      <vt:lpstr>vch1204_3_3</vt:lpstr>
      <vt:lpstr>vch1204_3_4</vt:lpstr>
      <vt:lpstr>vch1204_4</vt:lpstr>
      <vt:lpstr>vch1205_1</vt:lpstr>
      <vt:lpstr>vch1205_10</vt:lpstr>
      <vt:lpstr>vch1205_11</vt:lpstr>
      <vt:lpstr>vch1205_12_a</vt:lpstr>
      <vt:lpstr>vch1205_12_b</vt:lpstr>
      <vt:lpstr>vch1205_2_1</vt:lpstr>
      <vt:lpstr>vch1205_2_2</vt:lpstr>
      <vt:lpstr>vch1205_2_3</vt:lpstr>
      <vt:lpstr>vch1205_2_4</vt:lpstr>
      <vt:lpstr>vch1205_2_5</vt:lpstr>
      <vt:lpstr>vch1205_2_6</vt:lpstr>
      <vt:lpstr>vch1205_3_a_1</vt:lpstr>
      <vt:lpstr>vch1205_3_a_2</vt:lpstr>
      <vt:lpstr>vch1205_3_b</vt:lpstr>
      <vt:lpstr>vch1205_4_a</vt:lpstr>
      <vt:lpstr>vch1205_4_b</vt:lpstr>
      <vt:lpstr>vch1205_5</vt:lpstr>
      <vt:lpstr>vch1205_6_1</vt:lpstr>
      <vt:lpstr>vch1205_6_2</vt:lpstr>
      <vt:lpstr>vch1205_6_3</vt:lpstr>
      <vt:lpstr>vch1205_7_1</vt:lpstr>
      <vt:lpstr>vch1205_7_2</vt:lpstr>
      <vt:lpstr>vch1205_7_3</vt:lpstr>
      <vt:lpstr>vch1205_8_1</vt:lpstr>
      <vt:lpstr>vch1205_8_2</vt:lpstr>
      <vt:lpstr>vch1205_8_3</vt:lpstr>
      <vt:lpstr>vch1205_8_4</vt:lpstr>
      <vt:lpstr>vch1205_8_5</vt:lpstr>
      <vt:lpstr>vch1205_8_6</vt:lpstr>
      <vt:lpstr>vch1205_8_7</vt:lpstr>
      <vt:lpstr>vch1205_8_8</vt:lpstr>
      <vt:lpstr>vch1205_9_a</vt:lpstr>
      <vt:lpstr>vch1205_9_b</vt:lpstr>
      <vt:lpstr>vch1206_1_1</vt:lpstr>
      <vt:lpstr>vch1206_1_2</vt:lpstr>
      <vt:lpstr>vch1206_1_3</vt:lpstr>
      <vt:lpstr>vch1206_1_4</vt:lpstr>
      <vt:lpstr>vch1206_1_5</vt:lpstr>
      <vt:lpstr>vch1206_1_6</vt:lpstr>
      <vt:lpstr>vch1206_1_7</vt:lpstr>
      <vt:lpstr>vch1206_1_8</vt:lpstr>
      <vt:lpstr>vch1206_2</vt:lpstr>
      <vt:lpstr>VersionDate</vt:lpstr>
      <vt:lpstr>VersionNum</vt:lpstr>
      <vt:lpstr>vnt1201_1</vt:lpstr>
      <vt:lpstr>vnt1201_2</vt:lpstr>
      <vt:lpstr>vnt1201_3</vt:lpstr>
      <vt:lpstr>vnt1201_4</vt:lpstr>
      <vt:lpstr>vnt1201_5</vt:lpstr>
      <vt:lpstr>vnt1202_1</vt:lpstr>
      <vt:lpstr>vnt1202_10</vt:lpstr>
      <vt:lpstr>vnt1202_11</vt:lpstr>
      <vt:lpstr>vnt1202_12_a</vt:lpstr>
      <vt:lpstr>vnt1202_12_b</vt:lpstr>
      <vt:lpstr>vnt1202_12_c</vt:lpstr>
      <vt:lpstr>vnt1202_12_d</vt:lpstr>
      <vt:lpstr>vnt1202_13</vt:lpstr>
      <vt:lpstr>vnt1202_14</vt:lpstr>
      <vt:lpstr>vnt1202_2</vt:lpstr>
      <vt:lpstr>vnt1202_3</vt:lpstr>
      <vt:lpstr>vnt1202_4</vt:lpstr>
      <vt:lpstr>vnt1202_5</vt:lpstr>
      <vt:lpstr>vnt1202_6</vt:lpstr>
      <vt:lpstr>vnt1202_7_1</vt:lpstr>
      <vt:lpstr>vnt1202_7_10</vt:lpstr>
      <vt:lpstr>vnt1202_7_11</vt:lpstr>
      <vt:lpstr>vnt1202_7_12</vt:lpstr>
      <vt:lpstr>vnt1202_7_2</vt:lpstr>
      <vt:lpstr>vnt1202_7_3</vt:lpstr>
      <vt:lpstr>vnt1202_7_4</vt:lpstr>
      <vt:lpstr>vnt1202_7_5</vt:lpstr>
      <vt:lpstr>vnt1202_7_6</vt:lpstr>
      <vt:lpstr>vnt1202_7_7</vt:lpstr>
      <vt:lpstr>vnt1202_7_8</vt:lpstr>
      <vt:lpstr>vnt1202_7_9</vt:lpstr>
      <vt:lpstr>vnt1202_8_12</vt:lpstr>
      <vt:lpstr>vnt1202_9</vt:lpstr>
      <vt:lpstr>vnt1203_1_</vt:lpstr>
      <vt:lpstr>vnt1203_10_1a</vt:lpstr>
      <vt:lpstr>vnt1203_10_2</vt:lpstr>
      <vt:lpstr>vnt1203_11_1</vt:lpstr>
      <vt:lpstr>vnt1203_11_1_1</vt:lpstr>
      <vt:lpstr>vnt1203_11_1_2</vt:lpstr>
      <vt:lpstr>vnt1203_12</vt:lpstr>
      <vt:lpstr>vnt1203_13_1_a</vt:lpstr>
      <vt:lpstr>vnt1203_13_2</vt:lpstr>
      <vt:lpstr>vnt1203_14</vt:lpstr>
      <vt:lpstr>vnt1203_15_1</vt:lpstr>
      <vt:lpstr>vnt1203_3</vt:lpstr>
      <vt:lpstr>vnt1203_3_1</vt:lpstr>
      <vt:lpstr>vnt1203_3_2</vt:lpstr>
      <vt:lpstr>vnt1203_4</vt:lpstr>
      <vt:lpstr>vnt1203_5_a</vt:lpstr>
      <vt:lpstr>vnt1203_5_b</vt:lpstr>
      <vt:lpstr>vnt1203_5_c</vt:lpstr>
      <vt:lpstr>vnt1203_5_d</vt:lpstr>
      <vt:lpstr>vnt1203_5_e</vt:lpstr>
      <vt:lpstr>vnt1203_5_f</vt:lpstr>
      <vt:lpstr>vnt1203_5_g</vt:lpstr>
      <vt:lpstr>vnt1203_5_h</vt:lpstr>
      <vt:lpstr>vnt1203_5_i</vt:lpstr>
      <vt:lpstr>vnt1203_5_j</vt:lpstr>
      <vt:lpstr>vnt1203_5_k</vt:lpstr>
      <vt:lpstr>vnt1203_5_l</vt:lpstr>
      <vt:lpstr>vnt1203_6_A</vt:lpstr>
      <vt:lpstr>vnt1203_7</vt:lpstr>
      <vt:lpstr>vnt1203_8</vt:lpstr>
      <vt:lpstr>vnt1203_9</vt:lpstr>
      <vt:lpstr>vnt1204_1</vt:lpstr>
      <vt:lpstr>vnt1204_2</vt:lpstr>
      <vt:lpstr>vnt1204_3</vt:lpstr>
      <vt:lpstr>vnt1204_4</vt:lpstr>
      <vt:lpstr>vnt1205_1</vt:lpstr>
      <vt:lpstr>vnt1205_10</vt:lpstr>
      <vt:lpstr>vnt1205_11</vt:lpstr>
      <vt:lpstr>vnt1205_12_a</vt:lpstr>
      <vt:lpstr>vnt1205_12_b</vt:lpstr>
      <vt:lpstr>vnt1205_2_1</vt:lpstr>
      <vt:lpstr>vnt1205_2_2</vt:lpstr>
      <vt:lpstr>vnt1205_2_3</vt:lpstr>
      <vt:lpstr>vnt1205_2_4</vt:lpstr>
      <vt:lpstr>vnt1205_2_5</vt:lpstr>
      <vt:lpstr>vnt1205_2_6</vt:lpstr>
      <vt:lpstr>vnt1205_3_a_1</vt:lpstr>
      <vt:lpstr>vnt1205_3_a_2</vt:lpstr>
      <vt:lpstr>vnt1205_3_b</vt:lpstr>
      <vt:lpstr>vnt1205_4_a</vt:lpstr>
      <vt:lpstr>vnt1205_4_b</vt:lpstr>
      <vt:lpstr>vnt1205_5</vt:lpstr>
      <vt:lpstr>vnt1205_6</vt:lpstr>
      <vt:lpstr>vnt1205_7_1</vt:lpstr>
      <vt:lpstr>vnt1205_7_2</vt:lpstr>
      <vt:lpstr>vnt1205_7_3</vt:lpstr>
      <vt:lpstr>vnt1205_8</vt:lpstr>
      <vt:lpstr>vnt1205_8_1</vt:lpstr>
      <vt:lpstr>vnt1205_8_2</vt:lpstr>
      <vt:lpstr>vnt1205_8_3</vt:lpstr>
      <vt:lpstr>vnt1205_8_4</vt:lpstr>
      <vt:lpstr>vnt1205_8_5</vt:lpstr>
      <vt:lpstr>vnt1205_8_6</vt:lpstr>
      <vt:lpstr>vnt1205_8_7</vt:lpstr>
      <vt:lpstr>vnt1205_8_8</vt:lpstr>
      <vt:lpstr>vnt1205_9_a</vt:lpstr>
      <vt:lpstr>vnt1205_9_b</vt:lpstr>
      <vt:lpstr>vnt1206_1</vt:lpstr>
      <vt:lpstr>vnt1206_2</vt:lpstr>
      <vt:lpstr>vsfProjectID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Matt Stair</dc:creator>
  <cp:keywords/>
  <dc:description/>
  <cp:lastModifiedBy>Artem Hruzd</cp:lastModifiedBy>
  <cp:revision/>
  <dcterms:created xsi:type="dcterms:W3CDTF">2015-10-15T15:17:45Z</dcterms:created>
  <dcterms:modified xsi:type="dcterms:W3CDTF">2021-07-19T14:55:18Z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0x0101005DD61B7DB35B22439A8F8301D749056D</vt:lpwstr>
  </property>
</Properties>
</file>